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采购清单" sheetId="2" r:id="rId1"/>
  </sheets>
  <definedNames>
    <definedName name="_xlnm._FilterDatabase" localSheetId="0" hidden="1">采购清单!$B$3:$T$65</definedName>
    <definedName name="_xlnm.Print_Titles" localSheetId="0">采购清单!$1:$3</definedName>
    <definedName name="_xlnm.Print_Area" localSheetId="0">采购清单!$A$1:$T$66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172" name="ID_310115FED64E4AACAE63910031CB0227"/>
        <xdr:cNvPicPr>
          <a:picLocks noChangeAspect="1"/>
        </xdr:cNvPicPr>
      </xdr:nvPicPr>
      <xdr:blipFill>
        <a:blip r:embed="rId1"/>
        <a:stretch>
          <a:fillRect/>
        </a:stretch>
      </xdr:blipFill>
      <xdr:spPr>
        <a:xfrm>
          <a:off x="8359140" y="26983055"/>
          <a:ext cx="1922780" cy="2258695"/>
        </a:xfrm>
        <a:prstGeom prst="rect">
          <a:avLst/>
        </a:prstGeom>
        <a:noFill/>
        <a:ln w="9525">
          <a:noFill/>
        </a:ln>
      </xdr:spPr>
    </xdr:pic>
  </etc:cellImage>
  <etc:cellImage>
    <xdr:pic>
      <xdr:nvPicPr>
        <xdr:cNvPr id="133" name="ID_451F4D9A948C409EB27E81712EA2771F" descr="1667357370291"/>
        <xdr:cNvPicPr>
          <a:picLocks noChangeAspect="1"/>
        </xdr:cNvPicPr>
      </xdr:nvPicPr>
      <xdr:blipFill>
        <a:blip r:embed="rId2"/>
        <a:stretch>
          <a:fillRect/>
        </a:stretch>
      </xdr:blipFill>
      <xdr:spPr>
        <a:xfrm>
          <a:off x="8463915" y="1470660"/>
          <a:ext cx="1646555" cy="972820"/>
        </a:xfrm>
        <a:prstGeom prst="rect">
          <a:avLst/>
        </a:prstGeom>
      </xdr:spPr>
    </xdr:pic>
  </etc:cellImage>
  <etc:cellImage>
    <xdr:pic>
      <xdr:nvPicPr>
        <xdr:cNvPr id="134" name="ID_132599B878194F88B0C6E396C9B1B55F" descr="1667357412135"/>
        <xdr:cNvPicPr>
          <a:picLocks noChangeAspect="1"/>
        </xdr:cNvPicPr>
      </xdr:nvPicPr>
      <xdr:blipFill>
        <a:blip r:embed="rId3"/>
        <a:stretch>
          <a:fillRect/>
        </a:stretch>
      </xdr:blipFill>
      <xdr:spPr>
        <a:xfrm>
          <a:off x="8482965" y="3282315"/>
          <a:ext cx="1616075" cy="1390015"/>
        </a:xfrm>
        <a:prstGeom prst="rect">
          <a:avLst/>
        </a:prstGeom>
      </xdr:spPr>
    </xdr:pic>
  </etc:cellImage>
  <etc:cellImage>
    <xdr:pic>
      <xdr:nvPicPr>
        <xdr:cNvPr id="137" name="ID_C7D17035C6C64B53AFC033D67CB29BAB" descr="1667356393759"/>
        <xdr:cNvPicPr>
          <a:picLocks noChangeAspect="1"/>
        </xdr:cNvPicPr>
      </xdr:nvPicPr>
      <xdr:blipFill>
        <a:blip r:embed="rId4"/>
        <a:stretch>
          <a:fillRect/>
        </a:stretch>
      </xdr:blipFill>
      <xdr:spPr>
        <a:xfrm>
          <a:off x="8559165" y="7392035"/>
          <a:ext cx="1362710" cy="505460"/>
        </a:xfrm>
        <a:prstGeom prst="rect">
          <a:avLst/>
        </a:prstGeom>
      </xdr:spPr>
    </xdr:pic>
  </etc:cellImage>
  <etc:cellImage>
    <xdr:pic>
      <xdr:nvPicPr>
        <xdr:cNvPr id="120" name="ID_ABA89072AD294DE9ADB70DE013CEBED8" descr="购物小推车"/>
        <xdr:cNvPicPr>
          <a:picLocks noChangeAspect="1"/>
        </xdr:cNvPicPr>
      </xdr:nvPicPr>
      <xdr:blipFill>
        <a:blip r:embed="rId5"/>
        <a:stretch>
          <a:fillRect/>
        </a:stretch>
      </xdr:blipFill>
      <xdr:spPr>
        <a:xfrm>
          <a:off x="8492490" y="8204200"/>
          <a:ext cx="1280160" cy="600075"/>
        </a:xfrm>
        <a:prstGeom prst="rect">
          <a:avLst/>
        </a:prstGeom>
        <a:noFill/>
        <a:ln w="9525">
          <a:noFill/>
        </a:ln>
      </xdr:spPr>
    </xdr:pic>
  </etc:cellImage>
  <etc:cellImage>
    <xdr:pic>
      <xdr:nvPicPr>
        <xdr:cNvPr id="139" name="ID_A320EC0F7F164FB5A8118C062891554C" descr="1667356521141"/>
        <xdr:cNvPicPr>
          <a:picLocks noChangeAspect="1"/>
        </xdr:cNvPicPr>
      </xdr:nvPicPr>
      <xdr:blipFill>
        <a:blip r:embed="rId6"/>
        <a:stretch>
          <a:fillRect/>
        </a:stretch>
      </xdr:blipFill>
      <xdr:spPr>
        <a:xfrm>
          <a:off x="8635365" y="9206865"/>
          <a:ext cx="1308735" cy="610235"/>
        </a:xfrm>
        <a:prstGeom prst="rect">
          <a:avLst/>
        </a:prstGeom>
      </xdr:spPr>
    </xdr:pic>
  </etc:cellImage>
  <etc:cellImage>
    <xdr:pic>
      <xdr:nvPicPr>
        <xdr:cNvPr id="140" name="ID_E5B4E8C1F78847669D9069767C44469E" descr="1667356693673"/>
        <xdr:cNvPicPr>
          <a:picLocks noChangeAspect="1"/>
        </xdr:cNvPicPr>
      </xdr:nvPicPr>
      <xdr:blipFill>
        <a:blip r:embed="rId7"/>
        <a:stretch>
          <a:fillRect/>
        </a:stretch>
      </xdr:blipFill>
      <xdr:spPr>
        <a:xfrm>
          <a:off x="8502015" y="10095230"/>
          <a:ext cx="1457325" cy="862330"/>
        </a:xfrm>
        <a:prstGeom prst="rect">
          <a:avLst/>
        </a:prstGeom>
      </xdr:spPr>
    </xdr:pic>
  </etc:cellImage>
  <etc:cellImage>
    <xdr:pic>
      <xdr:nvPicPr>
        <xdr:cNvPr id="141" name="ID_75F06EFD0529400594BC52136973C6FD" descr="1667356810300"/>
        <xdr:cNvPicPr>
          <a:picLocks noChangeAspect="1"/>
        </xdr:cNvPicPr>
      </xdr:nvPicPr>
      <xdr:blipFill>
        <a:blip r:embed="rId8"/>
        <a:stretch>
          <a:fillRect/>
        </a:stretch>
      </xdr:blipFill>
      <xdr:spPr>
        <a:xfrm>
          <a:off x="8473440" y="11202670"/>
          <a:ext cx="1391285" cy="598805"/>
        </a:xfrm>
        <a:prstGeom prst="rect">
          <a:avLst/>
        </a:prstGeom>
      </xdr:spPr>
    </xdr:pic>
  </etc:cellImage>
  <etc:cellImage>
    <xdr:pic>
      <xdr:nvPicPr>
        <xdr:cNvPr id="142" name="ID_8A50A8FE43044FB6AC41FED5549D86AF" descr="1667356843118"/>
        <xdr:cNvPicPr>
          <a:picLocks noChangeAspect="1"/>
        </xdr:cNvPicPr>
      </xdr:nvPicPr>
      <xdr:blipFill>
        <a:blip r:embed="rId9"/>
        <a:stretch>
          <a:fillRect/>
        </a:stretch>
      </xdr:blipFill>
      <xdr:spPr>
        <a:xfrm>
          <a:off x="8625840" y="12205335"/>
          <a:ext cx="1047750" cy="460375"/>
        </a:xfrm>
        <a:prstGeom prst="rect">
          <a:avLst/>
        </a:prstGeom>
      </xdr:spPr>
    </xdr:pic>
  </etc:cellImage>
  <etc:cellImage>
    <xdr:pic>
      <xdr:nvPicPr>
        <xdr:cNvPr id="143" name="ID_947EADA3980B4962AD56AFB84743FD1C" descr="1667356872258"/>
        <xdr:cNvPicPr>
          <a:picLocks noChangeAspect="1"/>
        </xdr:cNvPicPr>
      </xdr:nvPicPr>
      <xdr:blipFill>
        <a:blip r:embed="rId10"/>
        <a:stretch>
          <a:fillRect/>
        </a:stretch>
      </xdr:blipFill>
      <xdr:spPr>
        <a:xfrm>
          <a:off x="8654415" y="13065125"/>
          <a:ext cx="1257300" cy="694055"/>
        </a:xfrm>
        <a:prstGeom prst="rect">
          <a:avLst/>
        </a:prstGeom>
      </xdr:spPr>
    </xdr:pic>
  </etc:cellImage>
  <etc:cellImage>
    <xdr:pic>
      <xdr:nvPicPr>
        <xdr:cNvPr id="144" name="ID_6581072A4A534CF4A4347BDB6EB68173" descr="1667356919589"/>
        <xdr:cNvPicPr>
          <a:picLocks noChangeAspect="1"/>
        </xdr:cNvPicPr>
      </xdr:nvPicPr>
      <xdr:blipFill>
        <a:blip r:embed="rId11"/>
        <a:stretch>
          <a:fillRect/>
        </a:stretch>
      </xdr:blipFill>
      <xdr:spPr>
        <a:xfrm>
          <a:off x="8614410" y="14022070"/>
          <a:ext cx="1281430" cy="709295"/>
        </a:xfrm>
        <a:prstGeom prst="rect">
          <a:avLst/>
        </a:prstGeom>
      </xdr:spPr>
    </xdr:pic>
  </etc:cellImage>
  <etc:cellImage>
    <xdr:pic>
      <xdr:nvPicPr>
        <xdr:cNvPr id="145" name="ID_9F23455066884F9199BDF6547F4F7C38" descr="1667357252969"/>
        <xdr:cNvPicPr>
          <a:picLocks noChangeAspect="1"/>
        </xdr:cNvPicPr>
      </xdr:nvPicPr>
      <xdr:blipFill>
        <a:blip r:embed="rId12"/>
        <a:stretch>
          <a:fillRect/>
        </a:stretch>
      </xdr:blipFill>
      <xdr:spPr>
        <a:xfrm>
          <a:off x="8660130" y="15363825"/>
          <a:ext cx="1375410" cy="869315"/>
        </a:xfrm>
        <a:prstGeom prst="rect">
          <a:avLst/>
        </a:prstGeom>
      </xdr:spPr>
    </xdr:pic>
  </etc:cellImage>
  <etc:cellImage>
    <xdr:pic>
      <xdr:nvPicPr>
        <xdr:cNvPr id="148" name="ID_F8DDEDF6221249B291220E940032B0A5"/>
        <xdr:cNvPicPr>
          <a:picLocks noChangeAspect="1"/>
        </xdr:cNvPicPr>
      </xdr:nvPicPr>
      <xdr:blipFill>
        <a:blip r:embed="rId13" cstate="print">
          <a:extLst>
            <a:ext uri="{28A0092B-C50C-407E-A947-70E740481C1C}">
              <a14:useLocalDpi xmlns:a14="http://schemas.microsoft.com/office/drawing/2010/main" val="0"/>
            </a:ext>
          </a:extLst>
        </a:blip>
        <a:stretch>
          <a:fillRect/>
        </a:stretch>
      </xdr:blipFill>
      <xdr:spPr>
        <a:xfrm>
          <a:off x="8490585" y="17706975"/>
          <a:ext cx="1558290" cy="1301750"/>
        </a:xfrm>
        <a:prstGeom prst="rect">
          <a:avLst/>
        </a:prstGeom>
      </xdr:spPr>
    </xdr:pic>
  </etc:cellImage>
  <etc:cellImage>
    <xdr:pic>
      <xdr:nvPicPr>
        <xdr:cNvPr id="50" name="ID_7B1A8A6B269A45D984DC919FEEB912E1" descr=" "/>
        <xdr:cNvPicPr/>
      </xdr:nvPicPr>
      <xdr:blipFill>
        <a:blip r:embed="rId14"/>
        <a:srcRect/>
        <a:stretch>
          <a:fillRect/>
        </a:stretch>
      </xdr:blipFill>
      <xdr:spPr>
        <a:xfrm>
          <a:off x="8424545" y="22823805"/>
          <a:ext cx="1609725" cy="1416050"/>
        </a:xfrm>
        <a:prstGeom prst="rect">
          <a:avLst/>
        </a:prstGeom>
        <a:noFill/>
        <a:ln>
          <a:noFill/>
        </a:ln>
        <a:effectLst/>
      </xdr:spPr>
    </xdr:pic>
  </etc:cellImage>
  <etc:cellImage>
    <xdr:pic>
      <xdr:nvPicPr>
        <xdr:cNvPr id="149" name="ID_6F04B8C918D94E9AB7501A9D7BF1189A"/>
        <xdr:cNvPicPr>
          <a:picLocks noChangeAspect="1"/>
        </xdr:cNvPicPr>
      </xdr:nvPicPr>
      <xdr:blipFill>
        <a:blip r:embed="rId15" cstate="print">
          <a:extLst>
            <a:ext uri="{28A0092B-C50C-407E-A947-70E740481C1C}">
              <a14:useLocalDpi xmlns:a14="http://schemas.microsoft.com/office/drawing/2010/main" val="0"/>
            </a:ext>
          </a:extLst>
        </a:blip>
        <a:stretch>
          <a:fillRect/>
        </a:stretch>
      </xdr:blipFill>
      <xdr:spPr>
        <a:xfrm>
          <a:off x="8460740" y="20017740"/>
          <a:ext cx="1715135" cy="1836420"/>
        </a:xfrm>
        <a:prstGeom prst="rect">
          <a:avLst/>
        </a:prstGeom>
      </xdr:spPr>
    </xdr:pic>
  </etc:cellImage>
  <etc:cellImage>
    <xdr:pic>
      <xdr:nvPicPr>
        <xdr:cNvPr id="146" name="ID_9057651E9BD84F79A62477171BFFC0B1"/>
        <xdr:cNvPicPr>
          <a:picLocks noChangeAspect="1"/>
        </xdr:cNvPicPr>
      </xdr:nvPicPr>
      <xdr:blipFill>
        <a:blip r:embed="rId16" r:link="rId17"/>
        <a:stretch>
          <a:fillRect/>
        </a:stretch>
      </xdr:blipFill>
      <xdr:spPr>
        <a:xfrm>
          <a:off x="8492490" y="24981535"/>
          <a:ext cx="1639570" cy="834390"/>
        </a:xfrm>
        <a:prstGeom prst="rect">
          <a:avLst/>
        </a:prstGeom>
        <a:noFill/>
        <a:ln>
          <a:noFill/>
        </a:ln>
      </xdr:spPr>
    </xdr:pic>
  </etc:cellImage>
  <etc:cellImage>
    <xdr:pic>
      <xdr:nvPicPr>
        <xdr:cNvPr id="23" name="ID_005F0A2A41FD4A14AD704627E42E5511" descr=" "/>
        <xdr:cNvPicPr/>
      </xdr:nvPicPr>
      <xdr:blipFill>
        <a:blip r:embed="rId18"/>
        <a:srcRect/>
        <a:stretch>
          <a:fillRect/>
        </a:stretch>
      </xdr:blipFill>
      <xdr:spPr>
        <a:xfrm>
          <a:off x="8448040" y="26102310"/>
          <a:ext cx="1707515" cy="737870"/>
        </a:xfrm>
        <a:prstGeom prst="rect">
          <a:avLst/>
        </a:prstGeom>
        <a:noFill/>
        <a:ln w="9525" cap="flat" cmpd="sng">
          <a:noFill/>
          <a:prstDash val="solid"/>
          <a:miter/>
        </a:ln>
        <a:effectLst/>
      </xdr:spPr>
    </xdr:pic>
  </etc:cellImage>
  <etc:cellImage>
    <xdr:pic>
      <xdr:nvPicPr>
        <xdr:cNvPr id="151" name="ID_DBF32D31DF8044D58C32D8AF7064F80C" descr="理货梯"/>
        <xdr:cNvPicPr>
          <a:picLocks noChangeAspect="1"/>
        </xdr:cNvPicPr>
      </xdr:nvPicPr>
      <xdr:blipFill>
        <a:blip r:embed="rId19"/>
        <a:srcRect l="240" t="31906" r="267" b="-102"/>
        <a:stretch>
          <a:fillRect/>
        </a:stretch>
      </xdr:blipFill>
      <xdr:spPr>
        <a:xfrm>
          <a:off x="8521065" y="39895145"/>
          <a:ext cx="1381760" cy="650240"/>
        </a:xfrm>
        <a:prstGeom prst="rect">
          <a:avLst/>
        </a:prstGeom>
        <a:noFill/>
        <a:ln w="9525">
          <a:noFill/>
        </a:ln>
      </xdr:spPr>
    </xdr:pic>
  </etc:cellImage>
  <etc:cellImage>
    <xdr:pic>
      <xdr:nvPicPr>
        <xdr:cNvPr id="152" name="ID_ACA594D68EAF4A37ADD641278574CA21" descr="衣柜"/>
        <xdr:cNvPicPr>
          <a:picLocks noChangeAspect="1"/>
        </xdr:cNvPicPr>
      </xdr:nvPicPr>
      <xdr:blipFill>
        <a:blip r:embed="rId20"/>
        <a:srcRect l="1976" t="5875" r="41260" b="6500"/>
        <a:stretch>
          <a:fillRect/>
        </a:stretch>
      </xdr:blipFill>
      <xdr:spPr>
        <a:xfrm>
          <a:off x="8521065" y="40685720"/>
          <a:ext cx="1078230" cy="1315720"/>
        </a:xfrm>
        <a:prstGeom prst="rect">
          <a:avLst/>
        </a:prstGeom>
        <a:noFill/>
        <a:ln w="9525">
          <a:noFill/>
        </a:ln>
      </xdr:spPr>
    </xdr:pic>
  </etc:cellImage>
  <etc:cellImage>
    <xdr:pic>
      <xdr:nvPicPr>
        <xdr:cNvPr id="154" name="ID_684236CF333A4941B9E41B111D61AE17" descr="防爆柜"/>
        <xdr:cNvPicPr>
          <a:picLocks noChangeAspect="1"/>
        </xdr:cNvPicPr>
      </xdr:nvPicPr>
      <xdr:blipFill>
        <a:blip r:embed="rId21"/>
        <a:srcRect l="29012" t="45738" r="51192" b="35132"/>
        <a:stretch>
          <a:fillRect/>
        </a:stretch>
      </xdr:blipFill>
      <xdr:spPr>
        <a:xfrm>
          <a:off x="8673465" y="42289095"/>
          <a:ext cx="1314450" cy="1349375"/>
        </a:xfrm>
        <a:prstGeom prst="rect">
          <a:avLst/>
        </a:prstGeom>
        <a:noFill/>
        <a:ln w="9525">
          <a:noFill/>
        </a:ln>
      </xdr:spPr>
    </xdr:pic>
  </etc:cellImage>
  <etc:cellImage>
    <xdr:pic>
      <xdr:nvPicPr>
        <xdr:cNvPr id="150" name="ID_A138A8379FA548899693D332E57D9C5A" descr="超市入口"/>
        <xdr:cNvPicPr>
          <a:picLocks noChangeAspect="1"/>
        </xdr:cNvPicPr>
      </xdr:nvPicPr>
      <xdr:blipFill>
        <a:blip r:embed="rId22"/>
        <a:stretch>
          <a:fillRect/>
        </a:stretch>
      </xdr:blipFill>
      <xdr:spPr>
        <a:xfrm>
          <a:off x="8764905" y="43851830"/>
          <a:ext cx="1111885" cy="923290"/>
        </a:xfrm>
        <a:prstGeom prst="rect">
          <a:avLst/>
        </a:prstGeom>
        <a:noFill/>
        <a:ln w="9525">
          <a:noFill/>
        </a:ln>
      </xdr:spPr>
    </xdr:pic>
  </etc:cellImage>
  <etc:cellImage>
    <xdr:pic>
      <xdr:nvPicPr>
        <xdr:cNvPr id="157" name="ID_B62559B33214421DBA852F6C8D08FEFC" descr="窗帘"/>
        <xdr:cNvPicPr>
          <a:picLocks noChangeAspect="1"/>
        </xdr:cNvPicPr>
      </xdr:nvPicPr>
      <xdr:blipFill>
        <a:blip r:embed="rId23"/>
        <a:srcRect l="27322" t="18375" r="6119" b="11375"/>
        <a:stretch>
          <a:fillRect/>
        </a:stretch>
      </xdr:blipFill>
      <xdr:spPr>
        <a:xfrm>
          <a:off x="8622030" y="54461410"/>
          <a:ext cx="1129665" cy="843915"/>
        </a:xfrm>
        <a:prstGeom prst="rect">
          <a:avLst/>
        </a:prstGeom>
        <a:noFill/>
        <a:ln w="9525">
          <a:noFill/>
        </a:ln>
      </xdr:spPr>
    </xdr:pic>
  </etc:cellImage>
  <etc:cellImage>
    <xdr:pic>
      <xdr:nvPicPr>
        <xdr:cNvPr id="158" name="ID_01E0B1CDAF674689BC939790ED15F9F0" descr="灭火器"/>
        <xdr:cNvPicPr>
          <a:picLocks noChangeAspect="1"/>
        </xdr:cNvPicPr>
      </xdr:nvPicPr>
      <xdr:blipFill>
        <a:blip r:embed="rId24"/>
        <a:srcRect t="-226" r="48833" b="11833"/>
        <a:stretch>
          <a:fillRect/>
        </a:stretch>
      </xdr:blipFill>
      <xdr:spPr>
        <a:xfrm>
          <a:off x="8951595" y="55493920"/>
          <a:ext cx="499745" cy="864870"/>
        </a:xfrm>
        <a:prstGeom prst="rect">
          <a:avLst/>
        </a:prstGeom>
        <a:noFill/>
        <a:ln w="9525">
          <a:noFill/>
        </a:ln>
      </xdr:spPr>
    </xdr:pic>
  </etc:cellImage>
  <etc:cellImage>
    <xdr:pic>
      <xdr:nvPicPr>
        <xdr:cNvPr id="159" name="ID_19F4479B90B848FF86719649005DB957" descr="1"/>
        <xdr:cNvPicPr>
          <a:picLocks noChangeAspect="1"/>
        </xdr:cNvPicPr>
      </xdr:nvPicPr>
      <xdr:blipFill>
        <a:blip r:embed="rId25"/>
        <a:stretch>
          <a:fillRect/>
        </a:stretch>
      </xdr:blipFill>
      <xdr:spPr>
        <a:xfrm>
          <a:off x="8891905" y="56708675"/>
          <a:ext cx="833120" cy="832485"/>
        </a:xfrm>
        <a:prstGeom prst="rect">
          <a:avLst/>
        </a:prstGeom>
      </xdr:spPr>
    </xdr:pic>
  </etc:cellImage>
  <etc:cellImage>
    <xdr:pic>
      <xdr:nvPicPr>
        <xdr:cNvPr id="4" name="ID_99A10656262C4DEB97DC96001C8F54A8" descr="双线挂钩"/>
        <xdr:cNvPicPr/>
      </xdr:nvPicPr>
      <xdr:blipFill>
        <a:blip r:embed="rId26"/>
        <a:srcRect/>
        <a:stretch>
          <a:fillRect/>
        </a:stretch>
      </xdr:blipFill>
      <xdr:spPr>
        <a:xfrm>
          <a:off x="8853805" y="5380990"/>
          <a:ext cx="568325" cy="508635"/>
        </a:xfrm>
        <a:prstGeom prst="rect">
          <a:avLst/>
        </a:prstGeom>
        <a:noFill/>
        <a:ln w="9525" cap="flat" cmpd="sng">
          <a:noFill/>
          <a:prstDash val="solid"/>
          <a:miter/>
        </a:ln>
        <a:effectLst/>
      </xdr:spPr>
    </xdr:pic>
  </etc:cellImage>
  <etc:cellImage>
    <xdr:pic>
      <xdr:nvPicPr>
        <xdr:cNvPr id="136" name="ID_0B9C780043ED4A5AACAC1A1F58E81F2E" descr="1667356343054"/>
        <xdr:cNvPicPr>
          <a:picLocks noChangeAspect="1"/>
        </xdr:cNvPicPr>
      </xdr:nvPicPr>
      <xdr:blipFill>
        <a:blip r:embed="rId27"/>
        <a:stretch>
          <a:fillRect/>
        </a:stretch>
      </xdr:blipFill>
      <xdr:spPr>
        <a:xfrm>
          <a:off x="12346305" y="6316980"/>
          <a:ext cx="1087120" cy="567690"/>
        </a:xfrm>
        <a:prstGeom prst="rect">
          <a:avLst/>
        </a:prstGeom>
      </xdr:spPr>
    </xdr:pic>
  </etc:cellImage>
</etc:cellImages>
</file>

<file path=xl/sharedStrings.xml><?xml version="1.0" encoding="utf-8"?>
<sst xmlns="http://schemas.openxmlformats.org/spreadsheetml/2006/main" count="266" uniqueCount="133">
  <si>
    <t>安徽省交通控股集团有限公司2025年度新建改建路段服务区便利店设施采购及安装项目</t>
  </si>
  <si>
    <t>单位：元</t>
  </si>
  <si>
    <t>序号</t>
  </si>
  <si>
    <t>编号</t>
  </si>
  <si>
    <t>区域</t>
  </si>
  <si>
    <t>设施设备名称</t>
  </si>
  <si>
    <t>项目特征</t>
  </si>
  <si>
    <t>吕寨</t>
  </si>
  <si>
    <t>阜南东</t>
  </si>
  <si>
    <t>天华</t>
  </si>
  <si>
    <t>竹丝湖</t>
  </si>
  <si>
    <t>金社</t>
  </si>
  <si>
    <t>漆园</t>
  </si>
  <si>
    <t>王庄</t>
  </si>
  <si>
    <t>广德</t>
  </si>
  <si>
    <t>吴圩</t>
  </si>
  <si>
    <t>涡阳北</t>
  </si>
  <si>
    <t>合计数量</t>
  </si>
  <si>
    <t>单位</t>
  </si>
  <si>
    <t>单价（元）</t>
  </si>
  <si>
    <t>总价（元）</t>
  </si>
  <si>
    <t>参考图片</t>
  </si>
  <si>
    <t>便利店</t>
  </si>
  <si>
    <t>单面四柱货架六层（每层层板配灯）</t>
  </si>
  <si>
    <t>1、单面货架：900*450*2200，后立柱30*60*2.0，前立柱30*30*2.0，背板0.5（木纹转印）木制多层板25mm，每层层板配定制成品磁吸式10mm铝型材线条灯，色温6000K(白光),电源连接线不外露，防水变压器，带灯货架导轨安装平整，不突出，层板（单层载重100KG）。
双面货架：900*900*1400，端架：900*450*1400。后立柱30*60*2.0，前立柱30*30*2.0，双面货架和端架为双背板，背板0.5（木纹转印），木制多层板25mm,托臂2.3.货架不含底板，底板踢脚高度10公分，底部悬空处加承重三根木梁，(TG台载重300KG)，配置上盖板，端架与双面货架之间配置连接件。端架两侧配400*1400鱼鳞状侧网（密集型，供样）。方管承重横梁，整体材质冷压扎钢所有材料经酸洗磷化后喷塑，所有尺寸为净厚。层板下部支撑为两根 20mm*20mm*1.5mm 钢制方管承重杆,层板承重杆与挂钩横梁通用，在低于标准承重量的情况下，层板不得有弯曲、变形。端架侧面加75*1400木质侧封板并印刷LOGO 。
2、定制成品1.2mm厚透明亚克力标签卡条内嵌至货架隔板内，需牢固不晃动，货架制作前需打样。</t>
  </si>
  <si>
    <t>节</t>
  </si>
  <si>
    <t>双面四柱货架五层</t>
  </si>
  <si>
    <t>端架五层</t>
  </si>
  <si>
    <t>双线挂钩</t>
  </si>
  <si>
    <t>挂钩尺寸为6*350，材质为钢丝，配塑料吊牌，吊牌尺寸100*40㎜。</t>
  </si>
  <si>
    <t>个</t>
  </si>
  <si>
    <t>平口篮</t>
  </si>
  <si>
    <t>钢丝，配价格吊牌，每个配10个，吊牌尺寸100*40㎜。每层配3个隔片</t>
  </si>
  <si>
    <t>轮式购物篮</t>
  </si>
  <si>
    <t>50L,黑体彩把，全新料轮（字印LOGO）。</t>
  </si>
  <si>
    <t>手推车</t>
  </si>
  <si>
    <t>规格：400*250*300mm ，整体采用原生冷轧钢材厚度》1.5mm；酸洗磷化除锈；采用喷粉静电喷塑</t>
  </si>
  <si>
    <t>收银吧台</t>
  </si>
  <si>
    <t>M*700*900，含烟柜，主体材质为25mm多层板，台面为15mm白色人造石，底部不锈钢包边。</t>
  </si>
  <si>
    <t>米</t>
  </si>
  <si>
    <t>仓储货架四层蓝色</t>
  </si>
  <si>
    <t>规格：2000*600*2000mm
立柱40*80*1.8mm，连接件厚度 2.0mm，横梁 40*60*1.8mm，台板：厚度 0.8mm、三根加强筋，材料优质冷轧钢板，整体深灰色、每层载重300KG、整体表面酸洗加静电喷塑，台板每层两块</t>
  </si>
  <si>
    <t>垫仓板蓝色</t>
  </si>
  <si>
    <t>1000*800*140，颜色蓝色，动载0.8吨，静载4吨，加厚新料，表面防滑颗粒</t>
  </si>
  <si>
    <t>手动液压叉车</t>
  </si>
  <si>
    <t>建议参考品牌: 诺力，最大载荷: 1680kg ，与800*1000mm垫仓板配套。</t>
  </si>
  <si>
    <t>平板推车</t>
  </si>
  <si>
    <t>规格：平台900*600*860mm 材质: 304不锈钢，颜色: 加厚白色自重: 11.3kg，承重:350kg 配置静音轮。</t>
  </si>
  <si>
    <t>证件墙</t>
  </si>
  <si>
    <t>规格：1200*40*1000mm，此尺寸为标准尺寸，具体尺寸需根据现场位置调整。15mm厚哑克力证件形象插板。模板后提供。</t>
  </si>
  <si>
    <t>组合造型地堆4</t>
  </si>
  <si>
    <t>1、1300*600*750mm（长宽高）造型架1组；1100*500*550mm（长宽高）造型架2组；800*840*1700mm（长宽高）人字形造型架1组；600*380*400mm（长宽高）成品木条箱7个；600*380*260mm（长宽高）成品木条箱4个，木箱均为成品采购，需牢固结实，油漆均匀不刺手，严谨现场采用木条定制                                     
2.该地堆所有隔板采用25mm厚与靠墙货架同色木质隔板，采用30*30*2mm黑色钢制方管支撑架（同靠墙货架材质及颜色）                                            
3.配套2000*1200(长宽）桌布一块，选色                      
4.未尽事宜制作单位请查阅对应服务区便利店装饰施工图纸对应型号地堆详图，不详之处并及时与甲方或设计单位联系，货架制作前需打样。</t>
  </si>
  <si>
    <t>造型地堆1</t>
  </si>
  <si>
    <t>1、1900*700*750mm（长宽高），轮子直径600mm,小车1组；600*380*400mm（长宽高）成品木条箱6个；600*380*260mm（长宽高）成品木条箱4个，木箱及小车均为成品采购，需牢固结实，油漆均匀不刺手，严谨现场采用木条定制                                                2.该地堆所有隔板采用25mm厚与靠墙货架同色木质隔板，采用30*30*2mm黑色钢制方管支撑架（同靠墙货架材质及颜色）,轮子采用12mm黑色钢板冷轧成型                                            
3.配套2000*1200(长宽）桌布一块，选色                      4.未尽事宜制作单位请查阅对应服务区便利店装饰施工图纸对应型号地堆详图，不详之处并及时与甲方或设计单位联系，货架制作前需打样。</t>
  </si>
  <si>
    <t>造型地堆2（适配SI标准手册地堆展架5）</t>
  </si>
  <si>
    <t>1、1200*400*300mm（长宽高）造型架1组；600*400*600mm（长宽高）造型架2组；600*600*600mm（长宽高）造型架4组；800*800*800mm（长宽高）造型架2组；                         2.该地堆所有隔板采用25mm厚与靠墙货架同色木质隔板，采用30*30*2mm黑色钢制方管支撑架（同靠墙货架材质及颜色）                                            3.方管承重横梁，整体材质冷压扎钢所有材料经酸洗磷化后喷塑，所有尺寸为净厚。层板下部支撑为两根 20mm*20mm*1.5mm 钢制方管承重杆,层板承重杆与挂钩横梁通用，在低于标准承重量的情况下，层板不得有弯曲、变形。
4.配套2000*1200(长宽）桌布一块，选色                      5.未尽事宜制作单位请查阅对应服务区便利店装饰施工图纸对应型号地堆详图，不详之处并及时与甲方或设计单位联系，货架制作前需打样。</t>
  </si>
  <si>
    <t>备用收银区广告围挡</t>
  </si>
  <si>
    <t>1套145*75UV网格布,2根加重不锈钢封底水泥配重立柱，画面上下伸缩。画面甲供</t>
  </si>
  <si>
    <t>平米</t>
  </si>
  <si>
    <t>商用加厚铝合金吊轨折叠门</t>
  </si>
  <si>
    <t>1.门板宽度280mm*厚30mm,高度及长度依据现场，2.材质：铝合金+PC片3.手动锁配装，配套锁框，链接条，拉手及金属滑轮配装4.颜色：白色</t>
  </si>
  <si>
    <t>m</t>
  </si>
  <si>
    <t>拼装式前后开门分体机四门展示柜</t>
  </si>
  <si>
    <t xml:space="preserve">1.哑光铝合金双包边框一体式拉手，前门采用双层中空带发热丝除雾玻璃门，提供GB/T3280-2015符合公共机构设备产品安全资料。
2.3P压缩机(松下，谷轮，百思特)提供符合GB4706.1-2005，GB4706.17-2010产品标准和技术要求资料.
3.外侧板均用厚度不低于0.8mm色光涂板，侧板提供板符合GB15763.2-2005弓形弯曲度≤0.13℅：品标准和技术要求资料.       
4.制冷量：不低于3800W
5.每组6层层架，层架采用无动力工程塑料滑板，       
6.发热门提供符合GB15763.2-2005耐热冲击200度不破坏，产品标准和技术要求。                                                    7.采用风冷纯铜管及不锈钢蒸发器，冷凝器
8.柜内配置节能LED灯柜上方10公分高灯箱，画面后提供。                                                 9.每对服务区另配10层备用层架。                              10.底部配有不锈钢百叶循环风板。
11.包含所有铜管制作安装费用 。
12.质保2年。  </t>
  </si>
  <si>
    <t>台</t>
  </si>
  <si>
    <t>一体式收银机（双屏）</t>
  </si>
  <si>
    <t>CPU：不低于Intel E3950 ；
内存：不低于DDR3 4G  ；
硬盘：不低于 64G SSD 固态硬盘；
主屏： 不低于 15 寸液晶显示屏，分辨率1366*768；
触摸屏：全屏电容屏十点触摸；
副屏： 不低于 14 寸液晶显示屏，分辨率1366*768；
标配接口：不少于 6个 USB 口其中 2个USB3.0，1个RS232 串口，1 个并口，1个RJ45以太网10/100/1000M 自适应网卡，1个MIC ，1个音频， 1 个VGA；
内置：58M 大齿轮热敏打印机，无线网卡；
系统：预装windows7 64 位系统及镜像还原；
提供所投产品生产厂家 3 年质保服务承诺函及3C认证</t>
  </si>
  <si>
    <t>扫描平台</t>
  </si>
  <si>
    <t>扫描方式：混合式全向激光扫描（5个方向，每个方向4条平行线）和二维影像扫描（640*480像素）；
扫描速度：全向每秒1120扫描线，FPS：30；
扫描角度：激活扫描引擎60°，60°，影像扫描引擎60°，70°，激光扫描引擎识读标准的一维和GS1DataBar条码符号，影像扫描引擎识读标准的一维、PDF和二维条码符号；
光照水平：激光引擎4842 Lux影像；扫描引擎100000Lux；
主机系统接口：USB，RS-232，Keyboard,Wedge，IBM468xx(RS485)</t>
  </si>
  <si>
    <t>钱箱</t>
  </si>
  <si>
    <t>外壳冷压钢板，抽屉ABS塑料，材料采用SGCC热镀锌钢板及优质SPCC冷轧板表面喷粉；5纸币格（可调）及5格可调式硬币格；三档锁，单支票口；RJ11接口；电压12v/24v（可选）</t>
  </si>
  <si>
    <t>POS专用键盘</t>
  </si>
  <si>
    <t>收银机专用，内衬钢板，键盘全黑色，全键亚克力键帽101键，清晰按键耐磨损，USB接口</t>
  </si>
  <si>
    <t>手持终端</t>
  </si>
  <si>
    <t>操作系统： Android7.1
Cpu主频： 1.4GHz四核
内存： 2GB RAM+16GB ROM
显示器：分辨率1440*720，电容式触控屏
摄像头：支持红外线扫码，支持手机支付扫码
无线通讯：4G全网通
Wi-Fi：支持IEEE 802.11a/b/g/n(2.4G/5G)
蓝牙：支持蓝牙2.1/3.0/4.2 支持BLE
按键：电源键、音量键
接口：USB Type C（支持OTG）
打印机：行式热敏打印
充电器：支持底座充电，支持外接OTG设备
电池： 2580mAh
SIM卡槽：不低于1个，支持1.8V/3.0V，PSAM*1INPUT:AC100-240V/0.3A 50/60Hz 
要求与采购方正在使用的管理系统软件兼容（百年创纪零售V6.0 ）</t>
  </si>
  <si>
    <t>理货梯</t>
  </si>
  <si>
    <t>1.带护栏，护栏高0.3米，称重400kg，灰白色，一体式加厚三步梯，包含2个定向轮2.尺寸：1140*500*620</t>
  </si>
  <si>
    <t>组</t>
  </si>
  <si>
    <t>六门员工储物更衣柜</t>
  </si>
  <si>
    <t>1.冷轧钢板2.1800*900*420</t>
  </si>
  <si>
    <t>防爆柜</t>
  </si>
  <si>
    <t>不锈钢，尺寸1118*460*1090</t>
  </si>
  <si>
    <t>六角红外线进出口器</t>
  </si>
  <si>
    <t>六角红外线进出口器，尺寸：2000*2000*1050，主体材质为1.2MM不锈钢材质，镜面镀钛，配进出指示牌，语音播报，红外线感应，断电自开，上方配备超市入口树脂无边发光字，厚度2公分，色温6000k</t>
  </si>
  <si>
    <t>加厚遮阳帘</t>
  </si>
  <si>
    <t>卷拉式升降帘，烟灰色，50%遮光</t>
  </si>
  <si>
    <t>灭火器</t>
  </si>
  <si>
    <t>干粉灭火器，尺寸：49cm*13cm，4kg，两只一组，配灭火器箱。</t>
  </si>
  <si>
    <t>只</t>
  </si>
  <si>
    <t>榉木价签牌</t>
  </si>
  <si>
    <t>榉木底托+亚克力卡槽，尺寸8*12</t>
  </si>
  <si>
    <t>1.电动PVC透明卷帘门</t>
  </si>
  <si>
    <t xml:space="preserve">1.PVC片，厚度1.5mm，不锈钢管串、铝合金边框，卷拉                                     </t>
  </si>
  <si>
    <t>便利店增</t>
  </si>
  <si>
    <t>单面四柱货架六层层板（每层层板配灯）</t>
  </si>
  <si>
    <t>1．单面货架：900*450*2200，后立柱30*60*2.0，前立柱30*30*2.0，背板0.5（木纹转印）木制多层板25mm，每层层板配定制成品磁吸式10mm铝型材线条灯，色温6000K(白光),电源连接线不外露，防水变压器，带灯货架导轨安装平整，不突出，层板（单层载重100KG）。方管承重横梁，整体材质冷压扎钢所有材料经酸洗磷化后喷塑，所有尺寸为净厚。层板下部支撑为两根 20mm*20mm*1.5mm 钢制方管承重杆,层板承重杆与挂钩横梁通用，在低于标准承重量的情况下，层板不得有弯曲、变形。端架侧面加75*1400木质侧封板并印刷LOGO 
2．定制成品1.2mm厚透明亚克力标签卡条内嵌至货架隔板内，需牢固不晃动，货架制作前需打样。具体尺寸见施工图图纸</t>
  </si>
  <si>
    <t>双面四柱货架五层层板</t>
  </si>
  <si>
    <t>1．双面货架：900*900*1400，双面货架和端架为双背板，背板0.5（木纹转印），木制多层板25mm,托臂2.3.货架不含底板，底板踢脚高度10公分，底部悬空处加承重三根木梁，(TG台载重300KG)，配置上盖板，端架与双面货架之间配置连接件。层板下部支撑为两根 20mm*20mm*1.5mm 钢制方管承重杆,层板承重杆与挂钩横梁通用，在低于标准承重量的情况下，层板不得有弯曲、变形。端架侧面加75*1400木质侧封板并印刷LOGO 
2．定制成品1.2mm厚透明亚克力标签卡条内嵌至货架隔板内，需牢固不晃动，货架制作前需打样。具体尺寸见施工图图纸</t>
  </si>
  <si>
    <t>1．端架：900*450*1400。后立柱30*60*2.0，前立柱30*30*2.0，双面货架和端架为双背板，背板0.5（木纹转印），木制多层板25mm,托臂2.3.货架不含底板，底板踢脚高度10公分，底部悬空处加承重三根木梁，(TG台载重300KG)，配置上盖板，端架与双面货架之间配置连接件。端架两侧配400*1400鱼鳞状侧网（密集型，供样）。方管承重横梁，整体材质冷压扎钢所有材料经酸洗磷化后喷塑，所有尺寸为净厚。层板下部支撑为两根20mm*20mm*1.5mm 钢制方管承重杆,层板承重杆与挂钩横梁通用，在低于标准承重量的情况下，层板不得有弯曲、变形。端架侧面加75*1400木质侧封板并印刷LOGO 。
2．定制成品1.2mm厚透明亚克力标签卡条内嵌至货架隔板内，需牢固不晃动，货架制作前需打样。具体尺寸见施工图图纸</t>
  </si>
  <si>
    <t>1．挂钩尺寸为6*350，材质为钢丝，配塑料吊牌，吊牌尺寸100*4mm</t>
  </si>
  <si>
    <t>1．钢丝，配价格吊牌，每个配10个，吊牌尺寸100*4mm。每层配3个隔片</t>
  </si>
  <si>
    <t>1．同货架木色免漆板饰面，白色人造石台面，尺寸及做法见装饰施工图纸</t>
  </si>
  <si>
    <t>1．1900*700*750mm（长宽高），轮子直径600mm,小车1组；600*380*400mm（长宽高）成品木条箱6个；600*380*260mm（长宽高）成品木条箱4个，木箱及小车均为成品采购，需牢固结实，油漆均匀不刺手，严谨现场采用木条定制                                                2．该地堆所有隔板采用25mm厚与靠墙货架同色木质隔板，采用30*30*2mm黑色钢制方管支撑架（同靠墙货架材质及颜色）,轮子采用12mm黑色钢板冷轧成型                                            
3．配套2000*1200(长宽）桌布一块，选色                      4．未尽事宜制作单位请查阅对应服务区便利店装饰施工图纸对应型号地堆详图，不详之处并及时与甲方或设计单位联系，货架制作前需打样</t>
  </si>
  <si>
    <t>1．1200*400*300mm（长宽高）造型架1组；600*400*600mm（长宽高）造型架2组；600*600*600mm（长宽高）造型架4组；800*800*800mm（长宽高）造型架2组；                         2．该地堆所有隔板采用25mm厚与靠墙货架同色木质隔板，采用30*30*2mm黑色钢制方管支撑架（同靠墙货架材质及颜色）                                          
 3．方管承重横梁，整体材质冷压扎钢所有材料经酸洗磷化后喷塑，所有尺寸为净厚。层板下部支撑为两根 20mm*20mm*1.5mm 钢制方管承重杆,层板承重杆与挂钩横梁通用，在低于标准承重量的情况下，层板不得有弯曲、变形
4．配套2000*1200(长宽）桌布一块，选色                      5．未尽事宜制作单位请查阅对应服务区便利店装饰施工图纸对应型号地堆详图，不详之处并及时与甲方或设计单位联系，货架制作前需打样</t>
  </si>
  <si>
    <t>1．规格：平台900*600*860mm 材质: 304不锈钢，颜色: 加厚白色自重: 11.3kg，承重:350kg 配置静音轮</t>
  </si>
  <si>
    <t>辆</t>
  </si>
  <si>
    <t>1．规格：400*250*300mm ，整体采用原生冷轧钢材厚度》1.5mm；酸洗磷化除锈；采用喷粉静电喷塑</t>
  </si>
  <si>
    <t>购物篮</t>
  </si>
  <si>
    <t>1．款式，轮式购物篮，规格45l，备注印字“驿达万佳”彩色把手</t>
  </si>
  <si>
    <t>证照墙</t>
  </si>
  <si>
    <t>1．规格：1200*40*1000mm，此尺寸为标准尺寸，具体尺寸需根据现场位置调整。15mm厚哑克力证件形象插板。模板满足甲方要求</t>
  </si>
  <si>
    <t>1．建议参考品牌: 诺力，最大载荷: 1680kg ，与800*1000mm垫仓板配套</t>
  </si>
  <si>
    <t>发光字</t>
  </si>
  <si>
    <t>1．20mm厚迷你发光字制作安装，侧边烟灰色铝型材包边，色温6000K,字体（时尚中黑简体）</t>
  </si>
  <si>
    <t>前开门四门饮料柜（分体机）</t>
  </si>
  <si>
    <t>1．哑光铝合金双包边框一体式拉手，前门采用双层中空带发热丝除雾玻璃门，提供GB/T3280-2015符合公共机构设备产品安全资料
2．3P压缩机(松下，谷轮，百思特)提供符合GB4706.1-2005，GB4706.17-2010产品标准和技术要求资料.
3．外侧板均用厚度不低于0.8mm色光涂板，侧板提供板符合GB15763.2-2005弓形弯曲度≤0.13℅：品标准和技术要求资料     
4．制冷量：不低于3800W
5．6层层架，层架采用无动力工程塑料滑板，       
6．发热门提供符合GB15763.2-2005耐热冲击200度不破坏，产品标准和技术要求                                                    7．采用风冷纯铜管及不锈钢蒸发器，冷凝器
8．柜内配置节能LED灯柜上方10公分高灯箱，画面后提供                                               
9．每对服务区另配10层层架                              10．底部配有不锈钢百叶循环风板
11．包含所有铜管制作安装费用 
12．质保2年
13．长2660cm,宽72cm，高210cm</t>
  </si>
  <si>
    <t>1．带护栏，护栏高0.3米，称重400kg，灰白色，一体式加厚三步梯，包含2个定向轮2.尺寸：1140*500*620</t>
  </si>
  <si>
    <t>不锈钢双门清洁柜</t>
  </si>
  <si>
    <t>1．304不锈钢
2．1800*900*400mm</t>
  </si>
  <si>
    <t>1．冷轧钢板
2．1800*900*420mm</t>
  </si>
  <si>
    <t>1．304不锈钢
2．1118*460*1090mm</t>
  </si>
  <si>
    <t>1．六角红外线进出口器，尺寸：2000*2000*1050，主体材质为1.2MM不锈钢材质，镜面镀钛，配进出指示牌，语音播报，红外线感应，断电自开，上方配备超市入口树脂无边发光字，厚度2公分，色温6000k</t>
  </si>
  <si>
    <t>套</t>
  </si>
  <si>
    <t>1．卷拉式升降帘，烟灰色，50%遮光</t>
  </si>
  <si>
    <t>1．CPU：不低于Intel E3950 
2．内存：不低于DDR3 4G  
3．硬盘：不低于 64G SSD 固态硬盘
4．主屏： 不低于 15 寸液晶显示屏，分辨率1366*768
5．触摸屏：全屏电容屏十点触摸
6．副屏： 不低于 14 寸液晶显示屏，分辨率1366*768
7．标配接口：不少于 6个 USB 口其中 2个USB3.0，1个RS232 串口，1 个并口，1个RJ45以太网10/100/1000M 自适应网卡，1个MIC ，1个音频， 1 个VGA
8．内置：58M 大齿轮热敏打印机，无线网卡
9．系统：预装windows7 64 位系统及镜像还原
10．提供所投产品生产厂家 3 年质保服务承诺函及3C认证</t>
  </si>
  <si>
    <t>1．扫描方式：混合式全向激光扫描（5个方向，每个方向4条平行线）和二维影像扫描（640*480像素）
2．扫描速度：全向每秒1120扫描线，FPS：30
3．扫描角度：激活扫描引擎60°，60°，影像扫描引擎60°，70°，激光扫描引擎识读标准的一维和GS1DataBar条码符号，影像扫描引擎识读标准的一维、PDF和二维条码符号
4．光照水平：激光引擎4842 Lux影像；扫描引擎100000Lux
5．主机系统接口：USB，RS-232，Keyboard,Wedge，IBM468xx(RS485)</t>
  </si>
  <si>
    <t>1．外壳冷压钢板，抽屉ABS塑料，材料采用SGCC热镀锌钢板及优质SPCC冷轧板表面喷粉；5纸币格（可调）及5格可调式硬币格；三档锁，单支票口；RJ11接口；电压12v/24v（可选）</t>
  </si>
  <si>
    <t>1．收银机专用，内衬钢板，键盘全黑色，全键亚克力键帽101键，清晰按键耐磨损，USB接口</t>
  </si>
  <si>
    <t>1．操作系统： Android7.1
2．Cpu主频： 1.4GHz四核
3．内存： 2GB RAM+16GB ROM
4．显示器：分辨率1440*720，电容式触控屏
5．摄像头：支持红外线扫码，支持手机支付扫码
6．无线通讯：4G全网通
7．Wi-Fi：支持IEEE 802.11a/b/g/n(2.4G/5G)
8．蓝牙：支持蓝牙2.1/3.0/4.2 支持BLE
9．按键：电源键、音量键
10．接口：USB Type C（支持OTG）
11．打印机：行式热敏打印
12．充电器：支持底座充电，支持外接OTG设备
13．电池： 2580mAh
14．SIM卡槽：不低于1个，支持1.8V/3.0V，PSAM*1INPUT:AC100-240V/0.3A 50/60Hz 
15．要求与采购方正在使用的管理系统软件兼容（百年创纪零售V6.0 ）</t>
  </si>
  <si>
    <t>1．干粉灭火器，尺寸：49cm*13cm，4kg，两只一组，配灭火器箱</t>
  </si>
  <si>
    <t>1．榉木底托+亚克力卡槽，尺寸8*12cm</t>
  </si>
  <si>
    <t>合计</t>
  </si>
  <si>
    <t>备注:所有产品进场前需报甲方确认品牌，并满足甲方验收要求，在进场时提供产品合格证、检测报告等相关技术资料。</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</si>
</sst>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0_ "/>
    <numFmt numFmtId="178" formatCode="0_ "/>
  </numFmts>
  <fonts count="33">
    <font>
      <sz val="11"/>
      <color theme="1"/>
      <name val="宋体"/>
      <charset val="134"/>
      <scheme val="minor"/>
    </font>
    <font>
      <sz val="11"/>
      <name val="宋体"/>
      <charset val="134"/>
    </font>
    <font>
      <sz val="9"/>
      <name val="宋体"/>
      <charset val="134"/>
    </font>
    <font>
      <sz val="9"/>
      <name val="宋体"/>
      <charset val="134"/>
      <scheme val="minor"/>
    </font>
    <font>
      <b/>
      <sz val="14"/>
      <name val="宋体"/>
      <charset val="134"/>
    </font>
    <font>
      <b/>
      <sz val="9"/>
      <name val="宋体"/>
      <charset val="134"/>
    </font>
    <font>
      <sz val="9"/>
      <name val="SimSun"/>
      <charset val="134"/>
    </font>
    <font>
      <sz val="9"/>
      <name val="宋体"/>
      <charset val="134"/>
      <scheme val="major"/>
    </font>
    <font>
      <sz val="9"/>
      <color indexed="8"/>
      <name val="宋体"/>
      <charset val="134"/>
    </font>
    <font>
      <sz val="9"/>
      <color theme="1"/>
      <name val="宋体"/>
      <charset val="134"/>
      <scheme val="minor"/>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1" fillId="0" borderId="0">
      <alignment vertical="center"/>
    </xf>
    <xf numFmtId="0" fontId="12" fillId="0" borderId="0">
      <alignment vertical="center"/>
    </xf>
    <xf numFmtId="0" fontId="0" fillId="3" borderId="7">
      <alignment vertical="center"/>
    </xf>
    <xf numFmtId="0" fontId="13" fillId="0" borderId="0">
      <alignment vertical="center"/>
    </xf>
    <xf numFmtId="0" fontId="14" fillId="0" borderId="0">
      <alignment vertical="center"/>
    </xf>
    <xf numFmtId="0" fontId="15" fillId="0" borderId="0">
      <alignment vertical="center"/>
    </xf>
    <xf numFmtId="0" fontId="16" fillId="0" borderId="8">
      <alignment vertical="center"/>
    </xf>
    <xf numFmtId="0" fontId="17" fillId="0" borderId="8">
      <alignment vertical="center"/>
    </xf>
    <xf numFmtId="0" fontId="18" fillId="0" borderId="9">
      <alignment vertical="center"/>
    </xf>
    <xf numFmtId="0" fontId="18" fillId="0" borderId="0">
      <alignment vertical="center"/>
    </xf>
    <xf numFmtId="0" fontId="19" fillId="4" borderId="10">
      <alignment vertical="center"/>
    </xf>
    <xf numFmtId="0" fontId="20" fillId="5" borderId="11">
      <alignment vertical="center"/>
    </xf>
    <xf numFmtId="0" fontId="21" fillId="5" borderId="10">
      <alignment vertical="center"/>
    </xf>
    <xf numFmtId="0" fontId="22" fillId="6" borderId="12">
      <alignment vertical="center"/>
    </xf>
    <xf numFmtId="0" fontId="23" fillId="0" borderId="13">
      <alignment vertical="center"/>
    </xf>
    <xf numFmtId="0" fontId="24" fillId="0" borderId="14">
      <alignment vertical="center"/>
    </xf>
    <xf numFmtId="0" fontId="25" fillId="7" borderId="0">
      <alignment vertical="center"/>
    </xf>
    <xf numFmtId="0" fontId="26" fillId="8" borderId="0">
      <alignment vertical="center"/>
    </xf>
    <xf numFmtId="0" fontId="27" fillId="9" borderId="0">
      <alignment vertical="center"/>
    </xf>
    <xf numFmtId="0" fontId="28" fillId="10" borderId="0">
      <alignment vertical="center"/>
    </xf>
    <xf numFmtId="0" fontId="29" fillId="11" borderId="0">
      <alignment vertical="center"/>
    </xf>
    <xf numFmtId="0" fontId="29" fillId="12" borderId="0">
      <alignment vertical="center"/>
    </xf>
    <xf numFmtId="0" fontId="28" fillId="13" borderId="0">
      <alignment vertical="center"/>
    </xf>
    <xf numFmtId="0" fontId="28" fillId="14" borderId="0">
      <alignment vertical="center"/>
    </xf>
    <xf numFmtId="0" fontId="29" fillId="15" borderId="0">
      <alignment vertical="center"/>
    </xf>
    <xf numFmtId="0" fontId="29" fillId="16" borderId="0">
      <alignment vertical="center"/>
    </xf>
    <xf numFmtId="0" fontId="28" fillId="17" borderId="0">
      <alignment vertical="center"/>
    </xf>
    <xf numFmtId="0" fontId="28" fillId="18" borderId="0">
      <alignment vertical="center"/>
    </xf>
    <xf numFmtId="0" fontId="29" fillId="19" borderId="0">
      <alignment vertical="center"/>
    </xf>
    <xf numFmtId="0" fontId="29" fillId="20" borderId="0">
      <alignment vertical="center"/>
    </xf>
    <xf numFmtId="0" fontId="28" fillId="21" borderId="0">
      <alignment vertical="center"/>
    </xf>
    <xf numFmtId="0" fontId="28" fillId="22" borderId="0">
      <alignment vertical="center"/>
    </xf>
    <xf numFmtId="0" fontId="29" fillId="23" borderId="0">
      <alignment vertical="center"/>
    </xf>
    <xf numFmtId="0" fontId="29" fillId="24" borderId="0">
      <alignment vertical="center"/>
    </xf>
    <xf numFmtId="0" fontId="28" fillId="25" borderId="0">
      <alignment vertical="center"/>
    </xf>
    <xf numFmtId="0" fontId="28" fillId="26" borderId="0">
      <alignment vertical="center"/>
    </xf>
    <xf numFmtId="0" fontId="29" fillId="27" borderId="0">
      <alignment vertical="center"/>
    </xf>
    <xf numFmtId="0" fontId="29" fillId="28" borderId="0">
      <alignment vertical="center"/>
    </xf>
    <xf numFmtId="0" fontId="28" fillId="29" borderId="0">
      <alignment vertical="center"/>
    </xf>
    <xf numFmtId="0" fontId="28" fillId="30" borderId="0">
      <alignment vertical="center"/>
    </xf>
    <xf numFmtId="0" fontId="29" fillId="31" borderId="0">
      <alignment vertical="center"/>
    </xf>
    <xf numFmtId="0" fontId="29" fillId="32" borderId="0">
      <alignment vertical="center"/>
    </xf>
    <xf numFmtId="0" fontId="28" fillId="33" borderId="0">
      <alignment vertical="center"/>
    </xf>
    <xf numFmtId="0" fontId="30" fillId="0" borderId="0">
      <protection locked="0"/>
    </xf>
    <xf numFmtId="0" fontId="30" fillId="0" borderId="0">
      <protection locked="0"/>
    </xf>
    <xf numFmtId="0" fontId="31" fillId="0" borderId="0">
      <protection locked="0"/>
    </xf>
    <xf numFmtId="0" fontId="32" fillId="0" borderId="0">
      <protection locked="0"/>
    </xf>
    <xf numFmtId="0" fontId="30" fillId="0" borderId="0">
      <protection locked="0"/>
    </xf>
  </cellStyleXfs>
  <cellXfs count="47">
    <xf numFmtId="0" fontId="0" fillId="0" borderId="0" xfId="0" applyAlignment="1">
      <alignment vertical="center"/>
    </xf>
    <xf numFmtId="0" fontId="1" fillId="2" borderId="0" xfId="0" applyFont="1" applyFill="1" applyAlignment="1">
      <alignment vertical="center"/>
    </xf>
    <xf numFmtId="0" fontId="2" fillId="2" borderId="0" xfId="0" applyFont="1" applyFill="1" applyAlignment="1">
      <alignment vertical="center"/>
    </xf>
    <xf numFmtId="0" fontId="3" fillId="2" borderId="0" xfId="0" applyFont="1" applyFill="1" applyAlignment="1">
      <alignment vertical="center"/>
    </xf>
    <xf numFmtId="0" fontId="2" fillId="2" borderId="0" xfId="0" applyFont="1" applyFill="1" applyAlignment="1">
      <alignment vertical="center" wrapText="1"/>
    </xf>
    <xf numFmtId="0" fontId="2" fillId="2" borderId="0" xfId="0" applyFont="1" applyFill="1" applyAlignment="1">
      <alignment horizontal="left" vertical="center" wrapText="1"/>
    </xf>
    <xf numFmtId="176" fontId="2" fillId="2" borderId="0" xfId="0" applyNumberFormat="1" applyFont="1" applyFill="1" applyAlignment="1">
      <alignment vertical="center"/>
    </xf>
    <xf numFmtId="177" fontId="2" fillId="2" borderId="0" xfId="0" applyNumberFormat="1" applyFont="1" applyFill="1" applyAlignment="1">
      <alignment vertical="center"/>
    </xf>
    <xf numFmtId="0" fontId="4" fillId="0" borderId="0" xfId="0" applyFont="1" applyFill="1" applyAlignment="1">
      <alignment horizontal="center" vertical="center"/>
    </xf>
    <xf numFmtId="0" fontId="4" fillId="0" borderId="0" xfId="0" applyFont="1" applyFill="1" applyAlignment="1">
      <alignment horizontal="left" vertical="center" wrapText="1"/>
    </xf>
    <xf numFmtId="0" fontId="2" fillId="0" borderId="0" xfId="0" applyFont="1" applyFill="1" applyAlignment="1">
      <alignment horizontal="center" vertical="center"/>
    </xf>
    <xf numFmtId="0" fontId="2" fillId="0" borderId="0" xfId="0" applyFont="1" applyFill="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178"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top" wrapText="1"/>
    </xf>
    <xf numFmtId="178" fontId="2" fillId="0"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8"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left" vertical="center" wrapText="1"/>
    </xf>
    <xf numFmtId="0" fontId="2" fillId="0" borderId="1" xfId="0" applyFont="1" applyFill="1" applyBorder="1" applyAlignment="1">
      <alignment vertical="center" wrapText="1"/>
    </xf>
    <xf numFmtId="176" fontId="2" fillId="0" borderId="0" xfId="0" applyNumberFormat="1" applyFont="1" applyFill="1" applyAlignment="1">
      <alignment horizontal="center" vertical="center"/>
    </xf>
    <xf numFmtId="176" fontId="5"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177" fontId="5" fillId="0" borderId="0" xfId="0" applyNumberFormat="1" applyFont="1" applyFill="1" applyAlignment="1">
      <alignment horizontal="center" vertical="center"/>
    </xf>
    <xf numFmtId="177" fontId="2" fillId="0" borderId="0" xfId="0" applyNumberFormat="1" applyFont="1" applyFill="1" applyAlignment="1">
      <alignment horizontal="center" vertical="center"/>
    </xf>
    <xf numFmtId="177" fontId="5" fillId="0" borderId="1" xfId="0" applyNumberFormat="1" applyFont="1" applyFill="1" applyBorder="1" applyAlignment="1">
      <alignment horizontal="center" vertical="center" wrapText="1"/>
    </xf>
    <xf numFmtId="177" fontId="2" fillId="0" borderId="1" xfId="0" applyNumberFormat="1" applyFont="1" applyFill="1" applyBorder="1" applyAlignment="1" applyProtection="1">
      <alignment horizontal="center" vertical="center" wrapText="1"/>
      <protection locked="0"/>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10" fillId="0" borderId="1" xfId="0" applyFont="1" applyFill="1" applyBorder="1" applyAlignment="1">
      <alignment horizontal="center" vertical="center" wrapText="1"/>
    </xf>
    <xf numFmtId="0" fontId="8" fillId="0" borderId="4" xfId="0" applyFont="1" applyFill="1" applyBorder="1" applyAlignment="1" applyProtection="1">
      <alignment horizontal="center" vertical="center" wrapText="1"/>
    </xf>
    <xf numFmtId="0" fontId="8" fillId="0" borderId="5" xfId="0" applyFont="1" applyFill="1" applyBorder="1" applyAlignment="1" applyProtection="1">
      <alignment horizontal="center" vertical="center" wrapText="1"/>
    </xf>
    <xf numFmtId="0" fontId="8" fillId="0" borderId="6" xfId="0" applyFont="1" applyFill="1" applyBorder="1" applyAlignment="1" applyProtection="1">
      <alignment horizontal="left"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177" fontId="2" fillId="0" borderId="1" xfId="0" applyNumberFormat="1" applyFont="1" applyFill="1" applyBorder="1" applyAlignment="1" applyProtection="1">
      <alignment vertical="center" wrapText="1"/>
      <protection locked="0"/>
    </xf>
    <xf numFmtId="177" fontId="5" fillId="0" borderId="1" xfId="0" applyNumberFormat="1" applyFont="1" applyFill="1" applyBorder="1" applyAlignment="1" applyProtection="1">
      <alignment horizontal="center" vertical="center" wrapText="1"/>
      <protection locked="0"/>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由业主支付的费用(修改)" xfId="49"/>
    <cellStyle name="常规_管理处计划表" xfId="50"/>
    <cellStyle name="常规 2 2" xfId="51"/>
    <cellStyle name="常规_荣华世家孙女士-新2" xfId="52"/>
    <cellStyle name="常规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jpeg"/><Relationship Id="rId4" Type="http://schemas.openxmlformats.org/officeDocument/2006/relationships/image" Target="media/image4.png"/><Relationship Id="rId3" Type="http://schemas.openxmlformats.org/officeDocument/2006/relationships/image" Target="media/image3.jpeg"/><Relationship Id="rId27" Type="http://schemas.openxmlformats.org/officeDocument/2006/relationships/image" Target="media/image26.png"/><Relationship Id="rId26" Type="http://schemas.openxmlformats.org/officeDocument/2006/relationships/image" Target="media/image25.jpeg"/><Relationship Id="rId25" Type="http://schemas.openxmlformats.org/officeDocument/2006/relationships/image" Target="media/image24.jpeg"/><Relationship Id="rId24" Type="http://schemas.openxmlformats.org/officeDocument/2006/relationships/image" Target="media/image23.jpeg"/><Relationship Id="rId23" Type="http://schemas.openxmlformats.org/officeDocument/2006/relationships/image" Target="media/image22.jpeg"/><Relationship Id="rId22" Type="http://schemas.openxmlformats.org/officeDocument/2006/relationships/image" Target="media/image21.png"/><Relationship Id="rId21" Type="http://schemas.openxmlformats.org/officeDocument/2006/relationships/image" Target="media/image20.jpeg"/><Relationship Id="rId20" Type="http://schemas.openxmlformats.org/officeDocument/2006/relationships/image" Target="media/image19.jpeg"/><Relationship Id="rId2" Type="http://schemas.openxmlformats.org/officeDocument/2006/relationships/image" Target="media/image2.jpeg"/><Relationship Id="rId19" Type="http://schemas.openxmlformats.org/officeDocument/2006/relationships/image" Target="media/image18.jpeg"/><Relationship Id="rId18" Type="http://schemas.openxmlformats.org/officeDocument/2006/relationships/image" Target="media/image17.png"/><Relationship Id="rId17" Type="http://schemas.openxmlformats.org/officeDocument/2006/relationships/image" Target="NULL" TargetMode="External"/><Relationship Id="rId16" Type="http://schemas.openxmlformats.org/officeDocument/2006/relationships/image" Target="media/image16.png"/><Relationship Id="rId15" Type="http://schemas.openxmlformats.org/officeDocument/2006/relationships/image" Target="media/image15.jpeg"/><Relationship Id="rId14" Type="http://schemas.openxmlformats.org/officeDocument/2006/relationships/image" Target="media/image14.jpeg"/><Relationship Id="rId13" Type="http://schemas.openxmlformats.org/officeDocument/2006/relationships/image" Target="media/image13.jpeg"/><Relationship Id="rId12" Type="http://schemas.openxmlformats.org/officeDocument/2006/relationships/image" Target="media/image12.jpe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www.wps.cn/officeDocument/2020/cellImage" Target="cellimag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66"/>
  <sheetViews>
    <sheetView tabSelected="1" view="pageBreakPreview" zoomScaleNormal="85" workbookViewId="0">
      <pane ySplit="3" topLeftCell="A4" activePane="bottomLeft" state="frozen"/>
      <selection/>
      <selection pane="bottomLeft" activeCell="X6" sqref="X6"/>
    </sheetView>
  </sheetViews>
  <sheetFormatPr defaultColWidth="9" defaultRowHeight="13.5"/>
  <cols>
    <col min="1" max="1" width="6.125" style="1" customWidth="1"/>
    <col min="2" max="2" width="6.125" style="2" customWidth="1"/>
    <col min="3" max="3" width="7.63333333333333" style="2" customWidth="1"/>
    <col min="4" max="4" width="7.46666666666667" style="2" customWidth="1"/>
    <col min="5" max="5" width="31.1833333333333" style="5" customWidth="1"/>
    <col min="6" max="15" width="6.46666666666667" style="2" customWidth="1"/>
    <col min="16" max="16" width="6.46666666666667" style="6" customWidth="1"/>
    <col min="17" max="17" width="5" style="2" customWidth="1"/>
    <col min="18" max="18" width="8.89166666666667" style="7" customWidth="1"/>
    <col min="19" max="19" width="10.3416666666667" style="7" customWidth="1"/>
    <col min="20" max="20" width="27.8166666666667" style="2" customWidth="1"/>
    <col min="21" max="16384" width="9" style="1"/>
  </cols>
  <sheetData>
    <row r="1" s="1" customFormat="1" ht="38" customHeight="1" spans="2:20">
      <c r="B1" s="8" t="s">
        <v>0</v>
      </c>
      <c r="C1" s="8"/>
      <c r="D1" s="8"/>
      <c r="E1" s="9"/>
      <c r="F1" s="8"/>
      <c r="G1" s="8"/>
      <c r="H1" s="8"/>
      <c r="I1" s="8"/>
      <c r="J1" s="8"/>
      <c r="K1" s="8"/>
      <c r="L1" s="8"/>
      <c r="M1" s="8"/>
      <c r="N1" s="8"/>
      <c r="O1" s="8"/>
      <c r="P1" s="8"/>
      <c r="Q1" s="8"/>
      <c r="R1" s="32"/>
      <c r="S1" s="32"/>
      <c r="T1" s="8"/>
    </row>
    <row r="2" s="1" customFormat="1" ht="14" customHeight="1" spans="2:20">
      <c r="B2" s="10"/>
      <c r="C2" s="10"/>
      <c r="D2" s="10"/>
      <c r="E2" s="11"/>
      <c r="F2" s="10"/>
      <c r="G2" s="10"/>
      <c r="H2" s="10"/>
      <c r="I2" s="10"/>
      <c r="J2" s="10"/>
      <c r="K2" s="10"/>
      <c r="L2" s="10"/>
      <c r="M2" s="10"/>
      <c r="N2" s="10"/>
      <c r="O2" s="10"/>
      <c r="P2" s="28"/>
      <c r="Q2" s="10"/>
      <c r="R2" s="33"/>
      <c r="S2" s="33"/>
      <c r="T2" s="33" t="s">
        <v>1</v>
      </c>
    </row>
    <row r="3" s="2" customFormat="1" ht="41" customHeight="1" spans="1:20">
      <c r="A3" s="12" t="s">
        <v>2</v>
      </c>
      <c r="B3" s="12" t="s">
        <v>3</v>
      </c>
      <c r="C3" s="12" t="s">
        <v>4</v>
      </c>
      <c r="D3" s="13" t="s">
        <v>5</v>
      </c>
      <c r="E3" s="13" t="s">
        <v>6</v>
      </c>
      <c r="F3" s="13" t="s">
        <v>7</v>
      </c>
      <c r="G3" s="13" t="s">
        <v>8</v>
      </c>
      <c r="H3" s="13" t="s">
        <v>9</v>
      </c>
      <c r="I3" s="13" t="s">
        <v>10</v>
      </c>
      <c r="J3" s="13" t="s">
        <v>11</v>
      </c>
      <c r="K3" s="13" t="s">
        <v>12</v>
      </c>
      <c r="L3" s="13" t="s">
        <v>13</v>
      </c>
      <c r="M3" s="13" t="s">
        <v>14</v>
      </c>
      <c r="N3" s="13" t="s">
        <v>15</v>
      </c>
      <c r="O3" s="13" t="s">
        <v>16</v>
      </c>
      <c r="P3" s="29" t="s">
        <v>17</v>
      </c>
      <c r="Q3" s="12" t="s">
        <v>18</v>
      </c>
      <c r="R3" s="34" t="s">
        <v>19</v>
      </c>
      <c r="S3" s="34" t="s">
        <v>20</v>
      </c>
      <c r="T3" s="12" t="s">
        <v>21</v>
      </c>
    </row>
    <row r="4" s="3" customFormat="1" ht="120.95" customHeight="1" spans="1:20">
      <c r="A4" s="14">
        <v>1</v>
      </c>
      <c r="B4" s="14">
        <v>1</v>
      </c>
      <c r="C4" s="15" t="s">
        <v>22</v>
      </c>
      <c r="D4" s="15" t="s">
        <v>23</v>
      </c>
      <c r="E4" s="16" t="s">
        <v>24</v>
      </c>
      <c r="F4" s="17">
        <v>48</v>
      </c>
      <c r="G4" s="17">
        <v>48</v>
      </c>
      <c r="H4" s="17">
        <v>48</v>
      </c>
      <c r="I4" s="17">
        <v>42</v>
      </c>
      <c r="J4" s="17">
        <v>42</v>
      </c>
      <c r="K4" s="17">
        <v>72</v>
      </c>
      <c r="L4" s="17">
        <v>48</v>
      </c>
      <c r="M4" s="17">
        <v>68</v>
      </c>
      <c r="N4" s="17">
        <v>68</v>
      </c>
      <c r="O4" s="17">
        <v>48</v>
      </c>
      <c r="P4" s="17">
        <f t="shared" ref="P4:P67" si="0">SUM(F4:O4)</f>
        <v>532</v>
      </c>
      <c r="Q4" s="15" t="s">
        <v>25</v>
      </c>
      <c r="R4" s="35"/>
      <c r="S4" s="35"/>
      <c r="T4" s="14" t="str">
        <f>_xlfn.DISPIMG("ID_451F4D9A948C409EB27E81712EA2771F",1)</f>
        <v>=DISPIMG("ID_451F4D9A948C409EB27E81712EA2771F",1)</v>
      </c>
    </row>
    <row r="5" s="3" customFormat="1" ht="90.95" customHeight="1" spans="1:20">
      <c r="A5" s="14">
        <v>2</v>
      </c>
      <c r="B5" s="14">
        <v>2</v>
      </c>
      <c r="C5" s="15" t="s">
        <v>22</v>
      </c>
      <c r="D5" s="15" t="s">
        <v>26</v>
      </c>
      <c r="E5" s="16"/>
      <c r="F5" s="17">
        <v>32</v>
      </c>
      <c r="G5" s="17">
        <v>32</v>
      </c>
      <c r="H5" s="17">
        <v>48</v>
      </c>
      <c r="I5" s="17">
        <v>32</v>
      </c>
      <c r="J5" s="17">
        <v>32</v>
      </c>
      <c r="K5" s="17">
        <v>48</v>
      </c>
      <c r="L5" s="17">
        <v>48</v>
      </c>
      <c r="M5" s="17">
        <v>60</v>
      </c>
      <c r="N5" s="17">
        <v>60</v>
      </c>
      <c r="O5" s="17">
        <v>48</v>
      </c>
      <c r="P5" s="17">
        <f t="shared" si="0"/>
        <v>440</v>
      </c>
      <c r="Q5" s="15" t="s">
        <v>25</v>
      </c>
      <c r="R5" s="35"/>
      <c r="S5" s="35"/>
      <c r="T5" s="36" t="str">
        <f>_xlfn.DISPIMG("ID_132599B878194F88B0C6E396C9B1B55F",1)</f>
        <v>=DISPIMG("ID_132599B878194F88B0C6E396C9B1B55F",1)</v>
      </c>
    </row>
    <row r="6" s="3" customFormat="1" ht="104" customHeight="1" spans="1:20">
      <c r="A6" s="14">
        <v>3</v>
      </c>
      <c r="B6" s="14">
        <v>3</v>
      </c>
      <c r="C6" s="15" t="s">
        <v>22</v>
      </c>
      <c r="D6" s="15" t="s">
        <v>27</v>
      </c>
      <c r="E6" s="16"/>
      <c r="F6" s="17">
        <v>24</v>
      </c>
      <c r="G6" s="17">
        <v>24</v>
      </c>
      <c r="H6" s="17">
        <v>24</v>
      </c>
      <c r="I6" s="17">
        <v>24</v>
      </c>
      <c r="J6" s="17">
        <v>24</v>
      </c>
      <c r="K6" s="17">
        <v>24</v>
      </c>
      <c r="L6" s="17">
        <v>24</v>
      </c>
      <c r="M6" s="17">
        <v>30</v>
      </c>
      <c r="N6" s="17">
        <v>30</v>
      </c>
      <c r="O6" s="17">
        <v>24</v>
      </c>
      <c r="P6" s="17">
        <f t="shared" si="0"/>
        <v>252</v>
      </c>
      <c r="Q6" s="15" t="s">
        <v>25</v>
      </c>
      <c r="R6" s="35"/>
      <c r="S6" s="35"/>
      <c r="T6" s="37"/>
    </row>
    <row r="7" s="3" customFormat="1" ht="68" customHeight="1" spans="1:20">
      <c r="A7" s="14">
        <v>4</v>
      </c>
      <c r="B7" s="14">
        <v>4</v>
      </c>
      <c r="C7" s="15" t="s">
        <v>22</v>
      </c>
      <c r="D7" s="15" t="s">
        <v>28</v>
      </c>
      <c r="E7" s="16" t="s">
        <v>29</v>
      </c>
      <c r="F7" s="17">
        <v>1000</v>
      </c>
      <c r="G7" s="17">
        <v>1000</v>
      </c>
      <c r="H7" s="17">
        <v>1500</v>
      </c>
      <c r="I7" s="17">
        <v>1500</v>
      </c>
      <c r="J7" s="17">
        <v>1500</v>
      </c>
      <c r="K7" s="17">
        <v>1500</v>
      </c>
      <c r="L7" s="17">
        <v>1500</v>
      </c>
      <c r="M7" s="17">
        <v>2000</v>
      </c>
      <c r="N7" s="17">
        <v>1000</v>
      </c>
      <c r="O7" s="17">
        <v>2000</v>
      </c>
      <c r="P7" s="17">
        <f t="shared" si="0"/>
        <v>14500</v>
      </c>
      <c r="Q7" s="15" t="s">
        <v>30</v>
      </c>
      <c r="R7" s="35"/>
      <c r="S7" s="35"/>
      <c r="T7" s="14" t="str">
        <f>_xlfn.DISPIMG("ID_99A10656262C4DEB97DC96001C8F54A8",1)</f>
        <v>=DISPIMG("ID_99A10656262C4DEB97DC96001C8F54A8",1)</v>
      </c>
    </row>
    <row r="8" s="3" customFormat="1" ht="75.95" customHeight="1" spans="1:20">
      <c r="A8" s="14">
        <v>5</v>
      </c>
      <c r="B8" s="14">
        <v>5</v>
      </c>
      <c r="C8" s="15" t="s">
        <v>22</v>
      </c>
      <c r="D8" s="15" t="s">
        <v>31</v>
      </c>
      <c r="E8" s="16" t="s">
        <v>32</v>
      </c>
      <c r="F8" s="17">
        <v>40</v>
      </c>
      <c r="G8" s="17">
        <v>40</v>
      </c>
      <c r="H8" s="17">
        <v>40</v>
      </c>
      <c r="I8" s="17">
        <v>40</v>
      </c>
      <c r="J8" s="17">
        <v>40</v>
      </c>
      <c r="K8" s="17">
        <v>40</v>
      </c>
      <c r="L8" s="17">
        <v>40</v>
      </c>
      <c r="M8" s="17">
        <v>40</v>
      </c>
      <c r="N8" s="17">
        <v>40</v>
      </c>
      <c r="O8" s="17">
        <v>40</v>
      </c>
      <c r="P8" s="17">
        <f t="shared" si="0"/>
        <v>400</v>
      </c>
      <c r="Q8" s="15" t="s">
        <v>30</v>
      </c>
      <c r="R8" s="35"/>
      <c r="S8" s="35"/>
      <c r="T8" s="14" t="str">
        <f>_xlfn.DISPIMG("ID_0B9C780043ED4A5AACAC1A1F58E81F2E",1)</f>
        <v>=DISPIMG("ID_0B9C780043ED4A5AACAC1A1F58E81F2E",1)</v>
      </c>
    </row>
    <row r="9" s="3" customFormat="1" ht="75.95" customHeight="1" spans="1:20">
      <c r="A9" s="14">
        <v>6</v>
      </c>
      <c r="B9" s="14">
        <v>6</v>
      </c>
      <c r="C9" s="15" t="s">
        <v>22</v>
      </c>
      <c r="D9" s="15" t="s">
        <v>33</v>
      </c>
      <c r="E9" s="16" t="s">
        <v>34</v>
      </c>
      <c r="F9" s="17">
        <v>20</v>
      </c>
      <c r="G9" s="17">
        <v>20</v>
      </c>
      <c r="H9" s="17">
        <v>20</v>
      </c>
      <c r="I9" s="17">
        <v>20</v>
      </c>
      <c r="J9" s="17">
        <v>20</v>
      </c>
      <c r="K9" s="17">
        <v>20</v>
      </c>
      <c r="L9" s="17">
        <v>20</v>
      </c>
      <c r="M9" s="17">
        <v>20</v>
      </c>
      <c r="N9" s="17">
        <v>20</v>
      </c>
      <c r="O9" s="17">
        <v>20</v>
      </c>
      <c r="P9" s="17">
        <f t="shared" si="0"/>
        <v>200</v>
      </c>
      <c r="Q9" s="15" t="s">
        <v>30</v>
      </c>
      <c r="R9" s="35"/>
      <c r="S9" s="35"/>
      <c r="T9" s="14" t="str">
        <f>_xlfn.DISPIMG("ID_C7D17035C6C64B53AFC033D67CB29BAB",1)</f>
        <v>=DISPIMG("ID_C7D17035C6C64B53AFC033D67CB29BAB",1)</v>
      </c>
    </row>
    <row r="10" s="3" customFormat="1" ht="75.95" customHeight="1" spans="1:20">
      <c r="A10" s="14">
        <v>7</v>
      </c>
      <c r="B10" s="14">
        <v>7</v>
      </c>
      <c r="C10" s="15" t="s">
        <v>22</v>
      </c>
      <c r="D10" s="15" t="s">
        <v>35</v>
      </c>
      <c r="E10" s="16" t="s">
        <v>36</v>
      </c>
      <c r="F10" s="17">
        <v>4</v>
      </c>
      <c r="G10" s="17">
        <v>4</v>
      </c>
      <c r="H10" s="17">
        <v>4</v>
      </c>
      <c r="I10" s="17">
        <v>4</v>
      </c>
      <c r="J10" s="17">
        <v>4</v>
      </c>
      <c r="K10" s="17">
        <v>4</v>
      </c>
      <c r="L10" s="17">
        <v>4</v>
      </c>
      <c r="M10" s="17">
        <v>4</v>
      </c>
      <c r="N10" s="17">
        <v>4</v>
      </c>
      <c r="O10" s="17">
        <v>4</v>
      </c>
      <c r="P10" s="17">
        <f t="shared" si="0"/>
        <v>40</v>
      </c>
      <c r="Q10" s="15" t="s">
        <v>30</v>
      </c>
      <c r="R10" s="35"/>
      <c r="S10" s="35"/>
      <c r="T10" s="14" t="str">
        <f>_xlfn.DISPIMG("ID_ABA89072AD294DE9ADB70DE013CEBED8",1)</f>
        <v>=DISPIMG("ID_ABA89072AD294DE9ADB70DE013CEBED8",1)</v>
      </c>
    </row>
    <row r="11" s="3" customFormat="1" ht="75.95" customHeight="1" spans="1:20">
      <c r="A11" s="14">
        <v>8</v>
      </c>
      <c r="B11" s="14">
        <v>8</v>
      </c>
      <c r="C11" s="15" t="s">
        <v>22</v>
      </c>
      <c r="D11" s="15" t="s">
        <v>37</v>
      </c>
      <c r="E11" s="16" t="s">
        <v>38</v>
      </c>
      <c r="F11" s="17">
        <v>21</v>
      </c>
      <c r="G11" s="17">
        <v>21</v>
      </c>
      <c r="H11" s="17">
        <v>21</v>
      </c>
      <c r="I11" s="17">
        <v>21</v>
      </c>
      <c r="J11" s="17">
        <v>21</v>
      </c>
      <c r="K11" s="17">
        <v>21</v>
      </c>
      <c r="L11" s="17">
        <v>21</v>
      </c>
      <c r="M11" s="17">
        <v>21</v>
      </c>
      <c r="N11" s="17">
        <v>21</v>
      </c>
      <c r="O11" s="17">
        <v>21</v>
      </c>
      <c r="P11" s="17">
        <f t="shared" si="0"/>
        <v>210</v>
      </c>
      <c r="Q11" s="15" t="s">
        <v>39</v>
      </c>
      <c r="R11" s="35"/>
      <c r="S11" s="35"/>
      <c r="T11" s="14" t="str">
        <f>_xlfn.DISPIMG("ID_A320EC0F7F164FB5A8118C062891554C",1)</f>
        <v>=DISPIMG("ID_A320EC0F7F164FB5A8118C062891554C",1)</v>
      </c>
    </row>
    <row r="12" s="3" customFormat="1" ht="75.95" customHeight="1" spans="1:20">
      <c r="A12" s="14">
        <v>9</v>
      </c>
      <c r="B12" s="14">
        <v>9</v>
      </c>
      <c r="C12" s="15" t="s">
        <v>22</v>
      </c>
      <c r="D12" s="15" t="s">
        <v>40</v>
      </c>
      <c r="E12" s="16" t="s">
        <v>41</v>
      </c>
      <c r="F12" s="17">
        <v>40</v>
      </c>
      <c r="G12" s="17">
        <v>40</v>
      </c>
      <c r="H12" s="17">
        <v>40</v>
      </c>
      <c r="I12" s="17">
        <v>40</v>
      </c>
      <c r="J12" s="17">
        <v>40</v>
      </c>
      <c r="K12" s="17">
        <v>40</v>
      </c>
      <c r="L12" s="17">
        <v>40</v>
      </c>
      <c r="M12" s="17">
        <v>40</v>
      </c>
      <c r="N12" s="17">
        <v>40</v>
      </c>
      <c r="O12" s="17">
        <v>40</v>
      </c>
      <c r="P12" s="17">
        <f t="shared" si="0"/>
        <v>400</v>
      </c>
      <c r="Q12" s="15" t="s">
        <v>25</v>
      </c>
      <c r="R12" s="35"/>
      <c r="S12" s="35"/>
      <c r="T12" s="14" t="str">
        <f>_xlfn.DISPIMG("ID_E5B4E8C1F78847669D9069767C44469E",1)</f>
        <v>=DISPIMG("ID_E5B4E8C1F78847669D9069767C44469E",1)</v>
      </c>
    </row>
    <row r="13" s="3" customFormat="1" ht="75.95" customHeight="1" spans="1:20">
      <c r="A13" s="14">
        <v>10</v>
      </c>
      <c r="B13" s="14">
        <v>10</v>
      </c>
      <c r="C13" s="15" t="s">
        <v>22</v>
      </c>
      <c r="D13" s="15" t="s">
        <v>42</v>
      </c>
      <c r="E13" s="16" t="s">
        <v>43</v>
      </c>
      <c r="F13" s="17">
        <v>120</v>
      </c>
      <c r="G13" s="17">
        <v>120</v>
      </c>
      <c r="H13" s="17">
        <v>120</v>
      </c>
      <c r="I13" s="17">
        <v>120</v>
      </c>
      <c r="J13" s="17">
        <v>120</v>
      </c>
      <c r="K13" s="17">
        <v>120</v>
      </c>
      <c r="L13" s="17">
        <v>120</v>
      </c>
      <c r="M13" s="17">
        <v>300</v>
      </c>
      <c r="N13" s="17">
        <v>120</v>
      </c>
      <c r="O13" s="17">
        <v>300</v>
      </c>
      <c r="P13" s="17">
        <f t="shared" si="0"/>
        <v>1560</v>
      </c>
      <c r="Q13" s="15" t="s">
        <v>30</v>
      </c>
      <c r="R13" s="35"/>
      <c r="S13" s="35"/>
      <c r="T13" s="14" t="str">
        <f>_xlfn.DISPIMG("ID_75F06EFD0529400594BC52136973C6FD",1)</f>
        <v>=DISPIMG("ID_75F06EFD0529400594BC52136973C6FD",1)</v>
      </c>
    </row>
    <row r="14" s="3" customFormat="1" ht="71" customHeight="1" spans="1:20">
      <c r="A14" s="14">
        <v>11</v>
      </c>
      <c r="B14" s="14">
        <v>11</v>
      </c>
      <c r="C14" s="15" t="s">
        <v>22</v>
      </c>
      <c r="D14" s="15" t="s">
        <v>44</v>
      </c>
      <c r="E14" s="16" t="s">
        <v>45</v>
      </c>
      <c r="F14" s="17">
        <v>2</v>
      </c>
      <c r="G14" s="17">
        <v>2</v>
      </c>
      <c r="H14" s="17">
        <v>2</v>
      </c>
      <c r="I14" s="17">
        <v>2</v>
      </c>
      <c r="J14" s="17">
        <v>2</v>
      </c>
      <c r="K14" s="17">
        <v>2</v>
      </c>
      <c r="L14" s="17">
        <v>2</v>
      </c>
      <c r="M14" s="17">
        <v>2</v>
      </c>
      <c r="N14" s="17">
        <v>2</v>
      </c>
      <c r="O14" s="17">
        <v>2</v>
      </c>
      <c r="P14" s="17">
        <f t="shared" si="0"/>
        <v>20</v>
      </c>
      <c r="Q14" s="15" t="s">
        <v>30</v>
      </c>
      <c r="R14" s="35"/>
      <c r="S14" s="35"/>
      <c r="T14" s="14" t="str">
        <f>_xlfn.DISPIMG("ID_8A50A8FE43044FB6AC41FED5549D86AF",1)</f>
        <v>=DISPIMG("ID_8A50A8FE43044FB6AC41FED5549D86AF",1)</v>
      </c>
    </row>
    <row r="15" s="3" customFormat="1" ht="75.95" customHeight="1" spans="1:20">
      <c r="A15" s="14">
        <v>12</v>
      </c>
      <c r="B15" s="14">
        <v>12</v>
      </c>
      <c r="C15" s="15" t="s">
        <v>22</v>
      </c>
      <c r="D15" s="15" t="s">
        <v>46</v>
      </c>
      <c r="E15" s="16" t="s">
        <v>47</v>
      </c>
      <c r="F15" s="17">
        <v>2</v>
      </c>
      <c r="G15" s="17">
        <v>2</v>
      </c>
      <c r="H15" s="17">
        <v>2</v>
      </c>
      <c r="I15" s="17">
        <v>2</v>
      </c>
      <c r="J15" s="17">
        <v>2</v>
      </c>
      <c r="K15" s="17">
        <v>2</v>
      </c>
      <c r="L15" s="17">
        <v>2</v>
      </c>
      <c r="M15" s="17">
        <v>4</v>
      </c>
      <c r="N15" s="17">
        <v>4</v>
      </c>
      <c r="O15" s="17">
        <v>4</v>
      </c>
      <c r="P15" s="17">
        <f t="shared" si="0"/>
        <v>26</v>
      </c>
      <c r="Q15" s="15" t="s">
        <v>30</v>
      </c>
      <c r="R15" s="35"/>
      <c r="S15" s="35"/>
      <c r="T15" s="14" t="str">
        <f>_xlfn.DISPIMG("ID_947EADA3980B4962AD56AFB84743FD1C",1)</f>
        <v>=DISPIMG("ID_947EADA3980B4962AD56AFB84743FD1C",1)</v>
      </c>
    </row>
    <row r="16" s="3" customFormat="1" ht="75.95" customHeight="1" spans="1:20">
      <c r="A16" s="14">
        <v>13</v>
      </c>
      <c r="B16" s="14">
        <v>13</v>
      </c>
      <c r="C16" s="15" t="s">
        <v>22</v>
      </c>
      <c r="D16" s="15" t="s">
        <v>48</v>
      </c>
      <c r="E16" s="16" t="s">
        <v>49</v>
      </c>
      <c r="F16" s="17">
        <v>2</v>
      </c>
      <c r="G16" s="17">
        <v>2</v>
      </c>
      <c r="H16" s="17">
        <v>2</v>
      </c>
      <c r="I16" s="17">
        <v>2</v>
      </c>
      <c r="J16" s="17">
        <v>2</v>
      </c>
      <c r="K16" s="17">
        <v>2</v>
      </c>
      <c r="L16" s="17">
        <v>2</v>
      </c>
      <c r="M16" s="17">
        <v>2</v>
      </c>
      <c r="N16" s="17">
        <v>2</v>
      </c>
      <c r="O16" s="17">
        <v>2</v>
      </c>
      <c r="P16" s="17">
        <f t="shared" si="0"/>
        <v>20</v>
      </c>
      <c r="Q16" s="15" t="s">
        <v>30</v>
      </c>
      <c r="R16" s="35"/>
      <c r="S16" s="35"/>
      <c r="T16" s="14" t="str">
        <f>_xlfn.DISPIMG("ID_6581072A4A534CF4A4347BDB6EB68173",1)</f>
        <v>=DISPIMG("ID_6581072A4A534CF4A4347BDB6EB68173",1)</v>
      </c>
    </row>
    <row r="17" s="3" customFormat="1" ht="199" customHeight="1" spans="1:20">
      <c r="A17" s="14">
        <v>14</v>
      </c>
      <c r="B17" s="14">
        <v>14</v>
      </c>
      <c r="C17" s="15" t="s">
        <v>22</v>
      </c>
      <c r="D17" s="15" t="s">
        <v>50</v>
      </c>
      <c r="E17" s="16" t="s">
        <v>51</v>
      </c>
      <c r="F17" s="17">
        <v>0</v>
      </c>
      <c r="G17" s="17">
        <v>2</v>
      </c>
      <c r="H17" s="17">
        <v>0</v>
      </c>
      <c r="I17" s="17">
        <v>0</v>
      </c>
      <c r="J17" s="17">
        <v>0</v>
      </c>
      <c r="K17" s="19">
        <v>2</v>
      </c>
      <c r="L17" s="19">
        <v>2</v>
      </c>
      <c r="M17" s="19">
        <v>2</v>
      </c>
      <c r="N17" s="19">
        <v>2</v>
      </c>
      <c r="O17" s="19">
        <v>2</v>
      </c>
      <c r="P17" s="17">
        <f t="shared" si="0"/>
        <v>12</v>
      </c>
      <c r="Q17" s="15" t="s">
        <v>30</v>
      </c>
      <c r="R17" s="35"/>
      <c r="S17" s="35"/>
      <c r="T17" s="14" t="str">
        <f>_xlfn.DISPIMG("ID_9F23455066884F9199BDF6547F4F7C38",1)</f>
        <v>=DISPIMG("ID_9F23455066884F9199BDF6547F4F7C38",1)</v>
      </c>
    </row>
    <row r="18" s="3" customFormat="1" ht="168.75" spans="1:20">
      <c r="A18" s="14">
        <v>15</v>
      </c>
      <c r="B18" s="14">
        <v>15</v>
      </c>
      <c r="C18" s="15" t="s">
        <v>22</v>
      </c>
      <c r="D18" s="15" t="s">
        <v>52</v>
      </c>
      <c r="E18" s="18" t="s">
        <v>53</v>
      </c>
      <c r="F18" s="19">
        <v>0</v>
      </c>
      <c r="G18" s="19">
        <v>2</v>
      </c>
      <c r="H18" s="19">
        <v>2</v>
      </c>
      <c r="I18" s="19">
        <v>0</v>
      </c>
      <c r="J18" s="19">
        <v>0</v>
      </c>
      <c r="K18" s="19">
        <v>2</v>
      </c>
      <c r="L18" s="19">
        <v>2</v>
      </c>
      <c r="M18" s="19">
        <v>2</v>
      </c>
      <c r="N18" s="19">
        <v>2</v>
      </c>
      <c r="O18" s="19">
        <v>2</v>
      </c>
      <c r="P18" s="17">
        <f t="shared" si="0"/>
        <v>14</v>
      </c>
      <c r="Q18" s="15" t="s">
        <v>30</v>
      </c>
      <c r="R18" s="35"/>
      <c r="S18" s="35"/>
      <c r="T18" s="14" t="str">
        <f>_xlfn.DISPIMG("ID_F8DDEDF6221249B291220E940032B0A5",1)</f>
        <v>=DISPIMG("ID_F8DDEDF6221249B291220E940032B0A5",1)</v>
      </c>
    </row>
    <row r="19" s="3" customFormat="1" ht="203" customHeight="1" spans="1:20">
      <c r="A19" s="14">
        <v>16</v>
      </c>
      <c r="B19" s="14">
        <v>16</v>
      </c>
      <c r="C19" s="15" t="s">
        <v>22</v>
      </c>
      <c r="D19" s="15" t="s">
        <v>54</v>
      </c>
      <c r="E19" s="18" t="s">
        <v>55</v>
      </c>
      <c r="F19" s="19">
        <v>0</v>
      </c>
      <c r="G19" s="19">
        <v>2</v>
      </c>
      <c r="H19" s="19">
        <v>2</v>
      </c>
      <c r="I19" s="19">
        <v>2</v>
      </c>
      <c r="J19" s="19">
        <v>2</v>
      </c>
      <c r="K19" s="19">
        <v>2</v>
      </c>
      <c r="L19" s="19">
        <v>2</v>
      </c>
      <c r="M19" s="19">
        <v>2</v>
      </c>
      <c r="N19" s="19">
        <v>2</v>
      </c>
      <c r="O19" s="19">
        <v>0</v>
      </c>
      <c r="P19" s="17">
        <f t="shared" si="0"/>
        <v>16</v>
      </c>
      <c r="Q19" s="15" t="s">
        <v>30</v>
      </c>
      <c r="R19" s="35"/>
      <c r="S19" s="35"/>
      <c r="T19" s="14" t="str">
        <f>_xlfn.DISPIMG("ID_6F04B8C918D94E9AB7501A9D7BF1189A",1)</f>
        <v>=DISPIMG("ID_6F04B8C918D94E9AB7501A9D7BF1189A",1)</v>
      </c>
    </row>
    <row r="20" s="3" customFormat="1" ht="168.75" spans="1:20">
      <c r="A20" s="14">
        <v>17</v>
      </c>
      <c r="B20" s="14">
        <v>17</v>
      </c>
      <c r="C20" s="15" t="s">
        <v>22</v>
      </c>
      <c r="D20" s="15" t="s">
        <v>50</v>
      </c>
      <c r="E20" s="16" t="s">
        <v>51</v>
      </c>
      <c r="F20" s="17">
        <v>0</v>
      </c>
      <c r="G20" s="17">
        <v>2</v>
      </c>
      <c r="H20" s="17">
        <v>0</v>
      </c>
      <c r="I20" s="17">
        <v>0</v>
      </c>
      <c r="J20" s="17">
        <v>0</v>
      </c>
      <c r="K20" s="17">
        <v>2</v>
      </c>
      <c r="L20" s="17">
        <v>2</v>
      </c>
      <c r="M20" s="17">
        <v>2</v>
      </c>
      <c r="N20" s="17">
        <v>2</v>
      </c>
      <c r="O20" s="17">
        <v>2</v>
      </c>
      <c r="P20" s="17">
        <f t="shared" si="0"/>
        <v>12</v>
      </c>
      <c r="Q20" s="15" t="s">
        <v>30</v>
      </c>
      <c r="R20" s="35"/>
      <c r="S20" s="35"/>
      <c r="T20" s="14" t="str">
        <f>_xlfn.DISPIMG("ID_7B1A8A6B269A45D984DC919FEEB912E1",1)</f>
        <v>=DISPIMG("ID_7B1A8A6B269A45D984DC919FEEB912E1",1)</v>
      </c>
    </row>
    <row r="21" s="3" customFormat="1" ht="75.95" customHeight="1" spans="1:20">
      <c r="A21" s="14">
        <v>18</v>
      </c>
      <c r="B21" s="14">
        <v>18</v>
      </c>
      <c r="C21" s="15" t="s">
        <v>22</v>
      </c>
      <c r="D21" s="15" t="s">
        <v>56</v>
      </c>
      <c r="E21" s="20" t="s">
        <v>57</v>
      </c>
      <c r="F21" s="19">
        <v>50</v>
      </c>
      <c r="G21" s="19">
        <v>50</v>
      </c>
      <c r="H21" s="19">
        <v>50</v>
      </c>
      <c r="I21" s="19">
        <v>50</v>
      </c>
      <c r="J21" s="19">
        <v>50</v>
      </c>
      <c r="K21" s="19">
        <v>50</v>
      </c>
      <c r="L21" s="19">
        <v>50</v>
      </c>
      <c r="M21" s="19">
        <v>0</v>
      </c>
      <c r="N21" s="19">
        <v>0</v>
      </c>
      <c r="O21" s="19">
        <v>50</v>
      </c>
      <c r="P21" s="17">
        <f t="shared" si="0"/>
        <v>400</v>
      </c>
      <c r="Q21" s="15" t="s">
        <v>58</v>
      </c>
      <c r="R21" s="35"/>
      <c r="S21" s="35"/>
      <c r="T21" s="14" t="str">
        <f>_xlfn.DISPIMG("ID_9057651E9BD84F79A62477171BFFC0B1",1)</f>
        <v>=DISPIMG("ID_9057651E9BD84F79A62477171BFFC0B1",1)</v>
      </c>
    </row>
    <row r="22" s="3" customFormat="1" ht="63" customHeight="1" spans="1:20">
      <c r="A22" s="14">
        <v>19</v>
      </c>
      <c r="B22" s="14">
        <v>19</v>
      </c>
      <c r="C22" s="15" t="s">
        <v>22</v>
      </c>
      <c r="D22" s="16" t="s">
        <v>59</v>
      </c>
      <c r="E22" s="20" t="s">
        <v>60</v>
      </c>
      <c r="F22" s="17">
        <v>6</v>
      </c>
      <c r="G22" s="17">
        <v>6</v>
      </c>
      <c r="H22" s="17">
        <v>6</v>
      </c>
      <c r="I22" s="17">
        <v>6</v>
      </c>
      <c r="J22" s="17">
        <v>6</v>
      </c>
      <c r="K22" s="17">
        <v>6</v>
      </c>
      <c r="L22" s="17">
        <v>6</v>
      </c>
      <c r="M22" s="17">
        <v>6</v>
      </c>
      <c r="N22" s="17">
        <v>6</v>
      </c>
      <c r="O22" s="17">
        <v>4</v>
      </c>
      <c r="P22" s="17">
        <f t="shared" si="0"/>
        <v>58</v>
      </c>
      <c r="Q22" s="15" t="s">
        <v>61</v>
      </c>
      <c r="R22" s="35"/>
      <c r="S22" s="35"/>
      <c r="T22" s="14" t="str">
        <f>_xlfn.DISPIMG("ID_005F0A2A41FD4A14AD704627E42E5511",1)</f>
        <v>=DISPIMG("ID_005F0A2A41FD4A14AD704627E42E5511",1)</v>
      </c>
    </row>
    <row r="23" s="3" customFormat="1" ht="257" customHeight="1" spans="1:20">
      <c r="A23" s="14">
        <v>20</v>
      </c>
      <c r="B23" s="14">
        <v>20</v>
      </c>
      <c r="C23" s="15" t="s">
        <v>22</v>
      </c>
      <c r="D23" s="15" t="s">
        <v>62</v>
      </c>
      <c r="E23" s="16" t="s">
        <v>63</v>
      </c>
      <c r="F23" s="17">
        <v>6</v>
      </c>
      <c r="G23" s="17">
        <v>6</v>
      </c>
      <c r="H23" s="17">
        <v>6</v>
      </c>
      <c r="I23" s="17">
        <v>6</v>
      </c>
      <c r="J23" s="17">
        <v>6</v>
      </c>
      <c r="K23" s="17">
        <v>6</v>
      </c>
      <c r="L23" s="17">
        <v>6</v>
      </c>
      <c r="M23" s="17">
        <v>6</v>
      </c>
      <c r="N23" s="17">
        <v>6</v>
      </c>
      <c r="O23" s="17">
        <v>6</v>
      </c>
      <c r="P23" s="17">
        <f t="shared" si="0"/>
        <v>60</v>
      </c>
      <c r="Q23" s="15" t="s">
        <v>64</v>
      </c>
      <c r="R23" s="35"/>
      <c r="S23" s="35"/>
      <c r="T23" s="14" t="str">
        <f>_xlfn.DISPIMG("ID_310115FED64E4AACAE63910031CB0227",1)</f>
        <v>=DISPIMG("ID_310115FED64E4AACAE63910031CB0227",1)</v>
      </c>
    </row>
    <row r="24" s="3" customFormat="1" ht="263" customHeight="1" spans="1:20">
      <c r="A24" s="14">
        <v>21</v>
      </c>
      <c r="B24" s="14">
        <v>21</v>
      </c>
      <c r="C24" s="15" t="s">
        <v>22</v>
      </c>
      <c r="D24" s="15" t="s">
        <v>65</v>
      </c>
      <c r="E24" s="16" t="s">
        <v>66</v>
      </c>
      <c r="F24" s="17">
        <v>4</v>
      </c>
      <c r="G24" s="17">
        <v>4</v>
      </c>
      <c r="H24" s="17">
        <v>4</v>
      </c>
      <c r="I24" s="17">
        <v>4</v>
      </c>
      <c r="J24" s="17">
        <v>4</v>
      </c>
      <c r="K24" s="17">
        <v>4</v>
      </c>
      <c r="L24" s="17">
        <v>4</v>
      </c>
      <c r="M24" s="17">
        <v>4</v>
      </c>
      <c r="N24" s="17">
        <v>4</v>
      </c>
      <c r="O24" s="17">
        <v>4</v>
      </c>
      <c r="P24" s="17">
        <f t="shared" si="0"/>
        <v>40</v>
      </c>
      <c r="Q24" s="15" t="s">
        <v>64</v>
      </c>
      <c r="R24" s="35"/>
      <c r="S24" s="35"/>
      <c r="T24" s="14"/>
    </row>
    <row r="25" s="3" customFormat="1" ht="190" customHeight="1" spans="1:20">
      <c r="A25" s="14">
        <v>22</v>
      </c>
      <c r="B25" s="14">
        <v>22</v>
      </c>
      <c r="C25" s="15" t="s">
        <v>22</v>
      </c>
      <c r="D25" s="15" t="s">
        <v>67</v>
      </c>
      <c r="E25" s="16" t="s">
        <v>68</v>
      </c>
      <c r="F25" s="17">
        <v>4</v>
      </c>
      <c r="G25" s="17">
        <v>4</v>
      </c>
      <c r="H25" s="17">
        <v>4</v>
      </c>
      <c r="I25" s="17">
        <v>4</v>
      </c>
      <c r="J25" s="17">
        <v>4</v>
      </c>
      <c r="K25" s="17">
        <v>4</v>
      </c>
      <c r="L25" s="17">
        <v>4</v>
      </c>
      <c r="M25" s="17">
        <v>4</v>
      </c>
      <c r="N25" s="17">
        <v>4</v>
      </c>
      <c r="O25" s="17">
        <v>4</v>
      </c>
      <c r="P25" s="17">
        <f t="shared" si="0"/>
        <v>40</v>
      </c>
      <c r="Q25" s="15" t="s">
        <v>30</v>
      </c>
      <c r="R25" s="35"/>
      <c r="S25" s="35"/>
      <c r="T25" s="14"/>
    </row>
    <row r="26" s="3" customFormat="1" ht="62" customHeight="1" spans="1:20">
      <c r="A26" s="14">
        <v>23</v>
      </c>
      <c r="B26" s="14">
        <v>23</v>
      </c>
      <c r="C26" s="15" t="s">
        <v>22</v>
      </c>
      <c r="D26" s="15" t="s">
        <v>69</v>
      </c>
      <c r="E26" s="16" t="s">
        <v>70</v>
      </c>
      <c r="F26" s="17">
        <v>4</v>
      </c>
      <c r="G26" s="17">
        <v>4</v>
      </c>
      <c r="H26" s="17">
        <v>4</v>
      </c>
      <c r="I26" s="17">
        <v>4</v>
      </c>
      <c r="J26" s="17">
        <v>4</v>
      </c>
      <c r="K26" s="17">
        <v>4</v>
      </c>
      <c r="L26" s="17">
        <v>4</v>
      </c>
      <c r="M26" s="17">
        <v>4</v>
      </c>
      <c r="N26" s="17">
        <v>4</v>
      </c>
      <c r="O26" s="17">
        <v>4</v>
      </c>
      <c r="P26" s="17">
        <f t="shared" si="0"/>
        <v>40</v>
      </c>
      <c r="Q26" s="15" t="s">
        <v>30</v>
      </c>
      <c r="R26" s="35"/>
      <c r="S26" s="35"/>
      <c r="T26" s="14"/>
    </row>
    <row r="27" s="3" customFormat="1" ht="54" customHeight="1" spans="1:20">
      <c r="A27" s="14">
        <v>24</v>
      </c>
      <c r="B27" s="14">
        <v>24</v>
      </c>
      <c r="C27" s="15" t="s">
        <v>22</v>
      </c>
      <c r="D27" s="15" t="s">
        <v>71</v>
      </c>
      <c r="E27" s="16" t="s">
        <v>72</v>
      </c>
      <c r="F27" s="17">
        <v>4</v>
      </c>
      <c r="G27" s="17">
        <v>4</v>
      </c>
      <c r="H27" s="17">
        <v>4</v>
      </c>
      <c r="I27" s="17">
        <v>4</v>
      </c>
      <c r="J27" s="17">
        <v>4</v>
      </c>
      <c r="K27" s="17">
        <v>4</v>
      </c>
      <c r="L27" s="17">
        <v>4</v>
      </c>
      <c r="M27" s="17">
        <v>4</v>
      </c>
      <c r="N27" s="17">
        <v>4</v>
      </c>
      <c r="O27" s="17">
        <v>4</v>
      </c>
      <c r="P27" s="17">
        <f t="shared" si="0"/>
        <v>40</v>
      </c>
      <c r="Q27" s="15" t="s">
        <v>30</v>
      </c>
      <c r="R27" s="35"/>
      <c r="S27" s="35"/>
      <c r="T27" s="14"/>
    </row>
    <row r="28" s="3" customFormat="1" ht="237" customHeight="1" spans="1:20">
      <c r="A28" s="14">
        <v>25</v>
      </c>
      <c r="B28" s="14">
        <v>25</v>
      </c>
      <c r="C28" s="15" t="s">
        <v>22</v>
      </c>
      <c r="D28" s="15" t="s">
        <v>73</v>
      </c>
      <c r="E28" s="16" t="s">
        <v>74</v>
      </c>
      <c r="F28" s="17">
        <v>4</v>
      </c>
      <c r="G28" s="17">
        <v>4</v>
      </c>
      <c r="H28" s="17">
        <v>4</v>
      </c>
      <c r="I28" s="17">
        <v>4</v>
      </c>
      <c r="J28" s="17">
        <v>4</v>
      </c>
      <c r="K28" s="17">
        <v>4</v>
      </c>
      <c r="L28" s="17">
        <v>4</v>
      </c>
      <c r="M28" s="17">
        <v>4</v>
      </c>
      <c r="N28" s="17">
        <v>4</v>
      </c>
      <c r="O28" s="17">
        <v>4</v>
      </c>
      <c r="P28" s="17">
        <f t="shared" si="0"/>
        <v>40</v>
      </c>
      <c r="Q28" s="15" t="s">
        <v>64</v>
      </c>
      <c r="R28" s="35"/>
      <c r="S28" s="35"/>
      <c r="T28" s="14"/>
    </row>
    <row r="29" s="3" customFormat="1" ht="72" customHeight="1" spans="1:20">
      <c r="A29" s="14">
        <v>26</v>
      </c>
      <c r="B29" s="14">
        <v>26</v>
      </c>
      <c r="C29" s="15" t="s">
        <v>22</v>
      </c>
      <c r="D29" s="21" t="s">
        <v>75</v>
      </c>
      <c r="E29" s="22" t="s">
        <v>76</v>
      </c>
      <c r="F29" s="17">
        <v>2</v>
      </c>
      <c r="G29" s="17">
        <v>2</v>
      </c>
      <c r="H29" s="17">
        <v>2</v>
      </c>
      <c r="I29" s="17">
        <v>2</v>
      </c>
      <c r="J29" s="17">
        <v>2</v>
      </c>
      <c r="K29" s="17">
        <v>2</v>
      </c>
      <c r="L29" s="17">
        <v>2</v>
      </c>
      <c r="M29" s="17">
        <v>2</v>
      </c>
      <c r="N29" s="17">
        <v>2</v>
      </c>
      <c r="O29" s="17">
        <v>2</v>
      </c>
      <c r="P29" s="17">
        <f t="shared" si="0"/>
        <v>20</v>
      </c>
      <c r="Q29" s="15" t="s">
        <v>77</v>
      </c>
      <c r="R29" s="35"/>
      <c r="S29" s="35"/>
      <c r="T29" s="14" t="str">
        <f>_xlfn.DISPIMG("ID_DBF32D31DF8044D58C32D8AF7064F80C",1)</f>
        <v>=DISPIMG("ID_DBF32D31DF8044D58C32D8AF7064F80C",1)</v>
      </c>
    </row>
    <row r="30" s="3" customFormat="1" ht="126" customHeight="1" spans="1:20">
      <c r="A30" s="14">
        <v>27</v>
      </c>
      <c r="B30" s="14">
        <v>27</v>
      </c>
      <c r="C30" s="15" t="s">
        <v>22</v>
      </c>
      <c r="D30" s="21" t="s">
        <v>78</v>
      </c>
      <c r="E30" s="22" t="s">
        <v>79</v>
      </c>
      <c r="F30" s="17">
        <v>2</v>
      </c>
      <c r="G30" s="17">
        <v>2</v>
      </c>
      <c r="H30" s="17">
        <v>2</v>
      </c>
      <c r="I30" s="17">
        <v>2</v>
      </c>
      <c r="J30" s="17">
        <v>2</v>
      </c>
      <c r="K30" s="17">
        <v>2</v>
      </c>
      <c r="L30" s="17">
        <v>2</v>
      </c>
      <c r="M30" s="17">
        <v>2</v>
      </c>
      <c r="N30" s="17">
        <v>2</v>
      </c>
      <c r="O30" s="17">
        <v>2</v>
      </c>
      <c r="P30" s="17">
        <f t="shared" si="0"/>
        <v>20</v>
      </c>
      <c r="Q30" s="15" t="s">
        <v>77</v>
      </c>
      <c r="R30" s="35"/>
      <c r="S30" s="35"/>
      <c r="T30" s="14" t="str">
        <f>_xlfn.DISPIMG("ID_ACA594D68EAF4A37ADD641278574CA21",1)</f>
        <v>=DISPIMG("ID_ACA594D68EAF4A37ADD641278574CA21",1)</v>
      </c>
    </row>
    <row r="31" s="3" customFormat="1" ht="114" customHeight="1" spans="1:20">
      <c r="A31" s="14">
        <v>28</v>
      </c>
      <c r="B31" s="14">
        <v>28</v>
      </c>
      <c r="C31" s="15" t="s">
        <v>22</v>
      </c>
      <c r="D31" s="21" t="s">
        <v>80</v>
      </c>
      <c r="E31" s="22" t="s">
        <v>81</v>
      </c>
      <c r="F31" s="17">
        <v>2</v>
      </c>
      <c r="G31" s="17">
        <v>2</v>
      </c>
      <c r="H31" s="17">
        <v>2</v>
      </c>
      <c r="I31" s="17">
        <v>2</v>
      </c>
      <c r="J31" s="17">
        <v>2</v>
      </c>
      <c r="K31" s="17">
        <v>2</v>
      </c>
      <c r="L31" s="17">
        <v>2</v>
      </c>
      <c r="M31" s="17">
        <v>2</v>
      </c>
      <c r="N31" s="17">
        <v>2</v>
      </c>
      <c r="O31" s="17">
        <v>2</v>
      </c>
      <c r="P31" s="17">
        <f t="shared" si="0"/>
        <v>20</v>
      </c>
      <c r="Q31" s="15" t="s">
        <v>77</v>
      </c>
      <c r="R31" s="35"/>
      <c r="S31" s="35"/>
      <c r="T31" s="14" t="str">
        <f>_xlfn.DISPIMG("ID_684236CF333A4941B9E41B111D61AE17",1)</f>
        <v>=DISPIMG("ID_684236CF333A4941B9E41B111D61AE17",1)</v>
      </c>
    </row>
    <row r="32" s="3" customFormat="1" ht="87" customHeight="1" spans="1:20">
      <c r="A32" s="14">
        <v>29</v>
      </c>
      <c r="B32" s="14">
        <v>29</v>
      </c>
      <c r="C32" s="15" t="s">
        <v>22</v>
      </c>
      <c r="D32" s="23" t="s">
        <v>82</v>
      </c>
      <c r="E32" s="24" t="s">
        <v>83</v>
      </c>
      <c r="F32" s="17">
        <v>2</v>
      </c>
      <c r="G32" s="17">
        <v>2</v>
      </c>
      <c r="H32" s="17">
        <v>2</v>
      </c>
      <c r="I32" s="17">
        <v>2</v>
      </c>
      <c r="J32" s="17">
        <v>2</v>
      </c>
      <c r="K32" s="17">
        <v>2</v>
      </c>
      <c r="L32" s="17">
        <v>2</v>
      </c>
      <c r="M32" s="17">
        <v>2</v>
      </c>
      <c r="N32" s="17">
        <v>2</v>
      </c>
      <c r="O32" s="17">
        <v>2</v>
      </c>
      <c r="P32" s="17">
        <f t="shared" si="0"/>
        <v>20</v>
      </c>
      <c r="Q32" s="15" t="s">
        <v>64</v>
      </c>
      <c r="R32" s="35"/>
      <c r="S32" s="35"/>
      <c r="T32" s="14" t="str">
        <f>_xlfn.DISPIMG("ID_A138A8379FA548899693D332E57D9C5A",1)</f>
        <v>=DISPIMG("ID_A138A8379FA548899693D332E57D9C5A",1)</v>
      </c>
    </row>
    <row r="33" s="3" customFormat="1" ht="68" customHeight="1" spans="1:20">
      <c r="A33" s="14">
        <v>30</v>
      </c>
      <c r="B33" s="14">
        <v>35</v>
      </c>
      <c r="C33" s="15" t="s">
        <v>22</v>
      </c>
      <c r="D33" s="21" t="s">
        <v>84</v>
      </c>
      <c r="E33" s="22" t="s">
        <v>85</v>
      </c>
      <c r="F33" s="17">
        <v>60</v>
      </c>
      <c r="G33" s="17">
        <v>80</v>
      </c>
      <c r="H33" s="17">
        <v>80</v>
      </c>
      <c r="I33" s="17">
        <v>80</v>
      </c>
      <c r="J33" s="17">
        <v>80</v>
      </c>
      <c r="K33" s="17">
        <v>100</v>
      </c>
      <c r="L33" s="17">
        <v>100</v>
      </c>
      <c r="M33" s="17">
        <v>100</v>
      </c>
      <c r="N33" s="17">
        <v>100</v>
      </c>
      <c r="O33" s="17">
        <v>100</v>
      </c>
      <c r="P33" s="17">
        <f t="shared" si="0"/>
        <v>880</v>
      </c>
      <c r="Q33" s="15" t="s">
        <v>39</v>
      </c>
      <c r="R33" s="35"/>
      <c r="S33" s="35"/>
      <c r="T33" s="14" t="str">
        <f>_xlfn.DISPIMG("ID_B62559B33214421DBA852F6C8D08FEFC",1)</f>
        <v>=DISPIMG("ID_B62559B33214421DBA852F6C8D08FEFC",1)</v>
      </c>
    </row>
    <row r="34" s="3" customFormat="1" ht="71" customHeight="1" spans="1:20">
      <c r="A34" s="14">
        <v>31</v>
      </c>
      <c r="B34" s="14">
        <v>36</v>
      </c>
      <c r="C34" s="15" t="s">
        <v>22</v>
      </c>
      <c r="D34" s="21" t="s">
        <v>86</v>
      </c>
      <c r="E34" s="22" t="s">
        <v>87</v>
      </c>
      <c r="F34" s="17">
        <v>8</v>
      </c>
      <c r="G34" s="17">
        <v>16</v>
      </c>
      <c r="H34" s="17">
        <v>16</v>
      </c>
      <c r="I34" s="17">
        <v>12</v>
      </c>
      <c r="J34" s="17">
        <v>16</v>
      </c>
      <c r="K34" s="17">
        <v>16</v>
      </c>
      <c r="L34" s="17">
        <v>16</v>
      </c>
      <c r="M34" s="17">
        <v>16</v>
      </c>
      <c r="N34" s="17">
        <v>16</v>
      </c>
      <c r="O34" s="17">
        <v>16</v>
      </c>
      <c r="P34" s="17">
        <f t="shared" si="0"/>
        <v>148</v>
      </c>
      <c r="Q34" s="15" t="s">
        <v>88</v>
      </c>
      <c r="R34" s="35"/>
      <c r="S34" s="35"/>
      <c r="T34" s="14" t="str">
        <f>_xlfn.DISPIMG("ID_01E0B1CDAF674689BC939790ED15F9F0",1)</f>
        <v>=DISPIMG("ID_01E0B1CDAF674689BC939790ED15F9F0",1)</v>
      </c>
    </row>
    <row r="35" s="3" customFormat="1" ht="67" customHeight="1" spans="1:20">
      <c r="A35" s="14">
        <v>32</v>
      </c>
      <c r="B35" s="14">
        <v>37</v>
      </c>
      <c r="C35" s="15" t="s">
        <v>22</v>
      </c>
      <c r="D35" s="21" t="s">
        <v>89</v>
      </c>
      <c r="E35" s="22" t="s">
        <v>90</v>
      </c>
      <c r="F35" s="17">
        <v>200</v>
      </c>
      <c r="G35" s="17">
        <v>200</v>
      </c>
      <c r="H35" s="17">
        <v>240</v>
      </c>
      <c r="I35" s="17">
        <v>240</v>
      </c>
      <c r="J35" s="17">
        <v>240</v>
      </c>
      <c r="K35" s="17">
        <v>200</v>
      </c>
      <c r="L35" s="17">
        <v>200</v>
      </c>
      <c r="M35" s="17">
        <v>300</v>
      </c>
      <c r="N35" s="17">
        <v>240</v>
      </c>
      <c r="O35" s="17">
        <v>200</v>
      </c>
      <c r="P35" s="17">
        <f t="shared" si="0"/>
        <v>2260</v>
      </c>
      <c r="Q35" s="15" t="s">
        <v>30</v>
      </c>
      <c r="R35" s="35"/>
      <c r="S35" s="35"/>
      <c r="T35" s="14" t="str">
        <f>_xlfn.DISPIMG("ID_19F4479B90B848FF86719649005DB957",1)</f>
        <v>=DISPIMG("ID_19F4479B90B848FF86719649005DB957",1)</v>
      </c>
    </row>
    <row r="36" s="3" customFormat="1" ht="63" customHeight="1" spans="1:20">
      <c r="A36" s="14">
        <v>33</v>
      </c>
      <c r="B36" s="14">
        <v>38</v>
      </c>
      <c r="C36" s="15" t="s">
        <v>22</v>
      </c>
      <c r="D36" s="15" t="s">
        <v>91</v>
      </c>
      <c r="E36" s="20" t="s">
        <v>92</v>
      </c>
      <c r="F36" s="19">
        <v>0</v>
      </c>
      <c r="G36" s="19">
        <v>0</v>
      </c>
      <c r="H36" s="19">
        <v>0</v>
      </c>
      <c r="I36" s="19">
        <v>0</v>
      </c>
      <c r="J36" s="19">
        <v>0</v>
      </c>
      <c r="K36" s="19">
        <v>0</v>
      </c>
      <c r="L36" s="19">
        <v>0</v>
      </c>
      <c r="M36" s="19">
        <v>0</v>
      </c>
      <c r="N36" s="19">
        <v>0</v>
      </c>
      <c r="O36" s="19">
        <v>400</v>
      </c>
      <c r="P36" s="17">
        <f t="shared" si="0"/>
        <v>400</v>
      </c>
      <c r="Q36" s="15" t="s">
        <v>58</v>
      </c>
      <c r="R36" s="35"/>
      <c r="S36" s="35"/>
      <c r="T36" s="15"/>
    </row>
    <row r="37" s="4" customFormat="1" ht="208" customHeight="1" spans="1:20">
      <c r="A37" s="14">
        <v>34</v>
      </c>
      <c r="B37" s="14">
        <v>337</v>
      </c>
      <c r="C37" s="15" t="s">
        <v>93</v>
      </c>
      <c r="D37" s="25" t="s">
        <v>94</v>
      </c>
      <c r="E37" s="26" t="s">
        <v>95</v>
      </c>
      <c r="F37" s="27"/>
      <c r="G37" s="27"/>
      <c r="H37" s="27"/>
      <c r="I37" s="30"/>
      <c r="J37" s="30"/>
      <c r="K37" s="31">
        <v>30</v>
      </c>
      <c r="L37" s="30"/>
      <c r="M37" s="30"/>
      <c r="N37" s="30"/>
      <c r="O37" s="30"/>
      <c r="P37" s="17">
        <f t="shared" ref="P37:P64" si="1">SUM(F37:O37)</f>
        <v>30</v>
      </c>
      <c r="Q37" s="25" t="s">
        <v>25</v>
      </c>
      <c r="R37" s="35"/>
      <c r="S37" s="35"/>
      <c r="T37" s="38"/>
    </row>
    <row r="38" s="4" customFormat="1" ht="219" customHeight="1" spans="1:20">
      <c r="A38" s="14">
        <v>35</v>
      </c>
      <c r="B38" s="14">
        <v>338</v>
      </c>
      <c r="C38" s="15" t="s">
        <v>93</v>
      </c>
      <c r="D38" s="25" t="s">
        <v>96</v>
      </c>
      <c r="E38" s="26" t="s">
        <v>97</v>
      </c>
      <c r="F38" s="27"/>
      <c r="G38" s="27"/>
      <c r="H38" s="27"/>
      <c r="I38" s="30"/>
      <c r="J38" s="30"/>
      <c r="K38" s="31">
        <v>20</v>
      </c>
      <c r="L38" s="30"/>
      <c r="M38" s="30"/>
      <c r="N38" s="30"/>
      <c r="O38" s="30"/>
      <c r="P38" s="17">
        <f t="shared" si="1"/>
        <v>20</v>
      </c>
      <c r="Q38" s="25" t="s">
        <v>25</v>
      </c>
      <c r="R38" s="35"/>
      <c r="S38" s="35"/>
      <c r="T38" s="38"/>
    </row>
    <row r="39" s="4" customFormat="1" ht="223" customHeight="1" spans="1:20">
      <c r="A39" s="14">
        <v>36</v>
      </c>
      <c r="B39" s="14">
        <v>339</v>
      </c>
      <c r="C39" s="15" t="s">
        <v>93</v>
      </c>
      <c r="D39" s="25" t="s">
        <v>27</v>
      </c>
      <c r="E39" s="26" t="s">
        <v>98</v>
      </c>
      <c r="F39" s="27"/>
      <c r="G39" s="27"/>
      <c r="H39" s="27"/>
      <c r="I39" s="30"/>
      <c r="J39" s="30"/>
      <c r="K39" s="31">
        <v>20</v>
      </c>
      <c r="L39" s="30"/>
      <c r="M39" s="30"/>
      <c r="N39" s="30"/>
      <c r="O39" s="30"/>
      <c r="P39" s="17">
        <f t="shared" si="1"/>
        <v>20</v>
      </c>
      <c r="Q39" s="25" t="s">
        <v>25</v>
      </c>
      <c r="R39" s="35"/>
      <c r="S39" s="35"/>
      <c r="T39" s="38"/>
    </row>
    <row r="40" s="4" customFormat="1" ht="84" customHeight="1" spans="1:20">
      <c r="A40" s="14">
        <v>37</v>
      </c>
      <c r="B40" s="14">
        <v>340</v>
      </c>
      <c r="C40" s="15" t="s">
        <v>93</v>
      </c>
      <c r="D40" s="25" t="s">
        <v>28</v>
      </c>
      <c r="E40" s="26" t="s">
        <v>99</v>
      </c>
      <c r="F40" s="27"/>
      <c r="G40" s="27"/>
      <c r="H40" s="27"/>
      <c r="I40" s="30"/>
      <c r="J40" s="30"/>
      <c r="K40" s="31">
        <v>2000</v>
      </c>
      <c r="L40" s="30"/>
      <c r="M40" s="30"/>
      <c r="N40" s="30"/>
      <c r="O40" s="30"/>
      <c r="P40" s="17">
        <f t="shared" si="1"/>
        <v>2000</v>
      </c>
      <c r="Q40" s="25" t="s">
        <v>30</v>
      </c>
      <c r="R40" s="35"/>
      <c r="S40" s="35"/>
      <c r="T40" s="38"/>
    </row>
    <row r="41" s="4" customFormat="1" ht="84" customHeight="1" spans="1:20">
      <c r="A41" s="14">
        <v>38</v>
      </c>
      <c r="B41" s="14">
        <v>341</v>
      </c>
      <c r="C41" s="15" t="s">
        <v>93</v>
      </c>
      <c r="D41" s="25" t="s">
        <v>31</v>
      </c>
      <c r="E41" s="26" t="s">
        <v>100</v>
      </c>
      <c r="F41" s="27"/>
      <c r="G41" s="27"/>
      <c r="H41" s="27"/>
      <c r="I41" s="30"/>
      <c r="J41" s="30"/>
      <c r="K41" s="31">
        <v>80</v>
      </c>
      <c r="L41" s="30"/>
      <c r="M41" s="30"/>
      <c r="N41" s="30"/>
      <c r="O41" s="30"/>
      <c r="P41" s="17">
        <f t="shared" si="1"/>
        <v>80</v>
      </c>
      <c r="Q41" s="25" t="s">
        <v>30</v>
      </c>
      <c r="R41" s="35"/>
      <c r="S41" s="35"/>
      <c r="T41" s="38"/>
    </row>
    <row r="42" s="4" customFormat="1" ht="84" customHeight="1" spans="1:20">
      <c r="A42" s="14">
        <v>39</v>
      </c>
      <c r="B42" s="14">
        <v>342</v>
      </c>
      <c r="C42" s="15" t="s">
        <v>93</v>
      </c>
      <c r="D42" s="25" t="s">
        <v>37</v>
      </c>
      <c r="E42" s="26" t="s">
        <v>101</v>
      </c>
      <c r="F42" s="27"/>
      <c r="G42" s="27"/>
      <c r="H42" s="27"/>
      <c r="I42" s="30"/>
      <c r="J42" s="30"/>
      <c r="K42" s="31">
        <v>21</v>
      </c>
      <c r="L42" s="30"/>
      <c r="M42" s="30"/>
      <c r="N42" s="30"/>
      <c r="O42" s="30"/>
      <c r="P42" s="17">
        <f t="shared" si="1"/>
        <v>21</v>
      </c>
      <c r="Q42" s="25" t="s">
        <v>61</v>
      </c>
      <c r="R42" s="35"/>
      <c r="S42" s="35"/>
      <c r="T42" s="38"/>
    </row>
    <row r="43" s="4" customFormat="1" ht="175" customHeight="1" spans="1:20">
      <c r="A43" s="14">
        <v>40</v>
      </c>
      <c r="B43" s="14">
        <v>343</v>
      </c>
      <c r="C43" s="15" t="s">
        <v>93</v>
      </c>
      <c r="D43" s="25" t="s">
        <v>52</v>
      </c>
      <c r="E43" s="26" t="s">
        <v>102</v>
      </c>
      <c r="F43" s="27"/>
      <c r="G43" s="27"/>
      <c r="H43" s="27"/>
      <c r="I43" s="30"/>
      <c r="J43" s="30"/>
      <c r="K43" s="31">
        <v>2</v>
      </c>
      <c r="L43" s="30"/>
      <c r="M43" s="30"/>
      <c r="N43" s="30"/>
      <c r="O43" s="30"/>
      <c r="P43" s="17">
        <f t="shared" si="1"/>
        <v>2</v>
      </c>
      <c r="Q43" s="25" t="s">
        <v>77</v>
      </c>
      <c r="R43" s="35"/>
      <c r="S43" s="35"/>
      <c r="T43" s="38"/>
    </row>
    <row r="44" s="4" customFormat="1" ht="227" customHeight="1" spans="1:20">
      <c r="A44" s="14">
        <v>41</v>
      </c>
      <c r="B44" s="14">
        <v>344</v>
      </c>
      <c r="C44" s="15" t="s">
        <v>93</v>
      </c>
      <c r="D44" s="25" t="s">
        <v>54</v>
      </c>
      <c r="E44" s="26" t="s">
        <v>103</v>
      </c>
      <c r="F44" s="27"/>
      <c r="G44" s="27"/>
      <c r="H44" s="27"/>
      <c r="I44" s="30"/>
      <c r="J44" s="30"/>
      <c r="K44" s="31">
        <v>2</v>
      </c>
      <c r="L44" s="30"/>
      <c r="M44" s="30"/>
      <c r="N44" s="30"/>
      <c r="O44" s="30"/>
      <c r="P44" s="17">
        <f t="shared" si="1"/>
        <v>2</v>
      </c>
      <c r="Q44" s="25" t="s">
        <v>77</v>
      </c>
      <c r="R44" s="35"/>
      <c r="S44" s="35"/>
      <c r="T44" s="38"/>
    </row>
    <row r="45" s="4" customFormat="1" ht="90" customHeight="1" spans="1:20">
      <c r="A45" s="14">
        <v>42</v>
      </c>
      <c r="B45" s="14">
        <v>345</v>
      </c>
      <c r="C45" s="15" t="s">
        <v>93</v>
      </c>
      <c r="D45" s="25" t="s">
        <v>46</v>
      </c>
      <c r="E45" s="26" t="s">
        <v>104</v>
      </c>
      <c r="F45" s="27"/>
      <c r="G45" s="27"/>
      <c r="H45" s="27"/>
      <c r="I45" s="30"/>
      <c r="J45" s="30"/>
      <c r="K45" s="31">
        <v>4</v>
      </c>
      <c r="L45" s="30"/>
      <c r="M45" s="30"/>
      <c r="N45" s="30"/>
      <c r="O45" s="30"/>
      <c r="P45" s="17">
        <f t="shared" si="1"/>
        <v>4</v>
      </c>
      <c r="Q45" s="25" t="s">
        <v>105</v>
      </c>
      <c r="R45" s="35"/>
      <c r="S45" s="35"/>
      <c r="T45" s="38"/>
    </row>
    <row r="46" s="4" customFormat="1" ht="90" customHeight="1" spans="1:20">
      <c r="A46" s="14">
        <v>43</v>
      </c>
      <c r="B46" s="14">
        <v>346</v>
      </c>
      <c r="C46" s="15" t="s">
        <v>93</v>
      </c>
      <c r="D46" s="25" t="s">
        <v>35</v>
      </c>
      <c r="E46" s="26" t="s">
        <v>106</v>
      </c>
      <c r="F46" s="27"/>
      <c r="G46" s="27"/>
      <c r="H46" s="27"/>
      <c r="I46" s="30"/>
      <c r="J46" s="30"/>
      <c r="K46" s="31">
        <v>8</v>
      </c>
      <c r="L46" s="30"/>
      <c r="M46" s="30"/>
      <c r="N46" s="30"/>
      <c r="O46" s="30"/>
      <c r="P46" s="17">
        <f t="shared" si="1"/>
        <v>8</v>
      </c>
      <c r="Q46" s="25" t="s">
        <v>105</v>
      </c>
      <c r="R46" s="35"/>
      <c r="S46" s="35"/>
      <c r="T46" s="38"/>
    </row>
    <row r="47" s="4" customFormat="1" ht="90" customHeight="1" spans="1:20">
      <c r="A47" s="14">
        <v>44</v>
      </c>
      <c r="B47" s="14">
        <v>347</v>
      </c>
      <c r="C47" s="15" t="s">
        <v>93</v>
      </c>
      <c r="D47" s="25" t="s">
        <v>107</v>
      </c>
      <c r="E47" s="26" t="s">
        <v>108</v>
      </c>
      <c r="F47" s="27"/>
      <c r="G47" s="27"/>
      <c r="H47" s="27"/>
      <c r="I47" s="30"/>
      <c r="J47" s="30"/>
      <c r="K47" s="31">
        <v>20</v>
      </c>
      <c r="L47" s="30"/>
      <c r="M47" s="30"/>
      <c r="N47" s="30"/>
      <c r="O47" s="30"/>
      <c r="P47" s="17">
        <f t="shared" si="1"/>
        <v>20</v>
      </c>
      <c r="Q47" s="25" t="s">
        <v>30</v>
      </c>
      <c r="R47" s="35"/>
      <c r="S47" s="35"/>
      <c r="T47" s="38"/>
    </row>
    <row r="48" s="4" customFormat="1" ht="90" customHeight="1" spans="1:20">
      <c r="A48" s="14">
        <v>45</v>
      </c>
      <c r="B48" s="14">
        <v>348</v>
      </c>
      <c r="C48" s="15" t="s">
        <v>93</v>
      </c>
      <c r="D48" s="25" t="s">
        <v>109</v>
      </c>
      <c r="E48" s="26" t="s">
        <v>110</v>
      </c>
      <c r="F48" s="27"/>
      <c r="G48" s="27"/>
      <c r="H48" s="27"/>
      <c r="I48" s="30"/>
      <c r="J48" s="30"/>
      <c r="K48" s="31">
        <v>2</v>
      </c>
      <c r="L48" s="30"/>
      <c r="M48" s="30"/>
      <c r="N48" s="30"/>
      <c r="O48" s="30"/>
      <c r="P48" s="17">
        <f t="shared" si="1"/>
        <v>2</v>
      </c>
      <c r="Q48" s="25" t="s">
        <v>30</v>
      </c>
      <c r="R48" s="35"/>
      <c r="S48" s="35"/>
      <c r="T48" s="38"/>
    </row>
    <row r="49" s="4" customFormat="1" ht="90" customHeight="1" spans="1:20">
      <c r="A49" s="14">
        <v>46</v>
      </c>
      <c r="B49" s="14">
        <v>349</v>
      </c>
      <c r="C49" s="15" t="s">
        <v>93</v>
      </c>
      <c r="D49" s="25" t="s">
        <v>44</v>
      </c>
      <c r="E49" s="26" t="s">
        <v>111</v>
      </c>
      <c r="F49" s="27"/>
      <c r="G49" s="27"/>
      <c r="H49" s="27"/>
      <c r="I49" s="30"/>
      <c r="J49" s="30"/>
      <c r="K49" s="31">
        <v>2</v>
      </c>
      <c r="L49" s="30"/>
      <c r="M49" s="30"/>
      <c r="N49" s="30"/>
      <c r="O49" s="30"/>
      <c r="P49" s="17">
        <f t="shared" si="1"/>
        <v>2</v>
      </c>
      <c r="Q49" s="25" t="s">
        <v>64</v>
      </c>
      <c r="R49" s="35"/>
      <c r="S49" s="35"/>
      <c r="T49" s="38"/>
    </row>
    <row r="50" s="4" customFormat="1" ht="90" customHeight="1" spans="1:20">
      <c r="A50" s="14">
        <v>47</v>
      </c>
      <c r="B50" s="14">
        <v>350</v>
      </c>
      <c r="C50" s="15" t="s">
        <v>93</v>
      </c>
      <c r="D50" s="25" t="s">
        <v>112</v>
      </c>
      <c r="E50" s="26" t="s">
        <v>113</v>
      </c>
      <c r="F50" s="27"/>
      <c r="G50" s="27"/>
      <c r="H50" s="27"/>
      <c r="I50" s="30"/>
      <c r="J50" s="30"/>
      <c r="K50" s="31">
        <v>8</v>
      </c>
      <c r="L50" s="30"/>
      <c r="M50" s="30"/>
      <c r="N50" s="30"/>
      <c r="O50" s="30"/>
      <c r="P50" s="17">
        <f t="shared" si="1"/>
        <v>8</v>
      </c>
      <c r="Q50" s="25" t="s">
        <v>77</v>
      </c>
      <c r="R50" s="35"/>
      <c r="S50" s="35"/>
      <c r="T50" s="38"/>
    </row>
    <row r="51" s="4" customFormat="1" ht="306" customHeight="1" spans="1:20">
      <c r="A51" s="14">
        <v>48</v>
      </c>
      <c r="B51" s="14">
        <v>351</v>
      </c>
      <c r="C51" s="15" t="s">
        <v>93</v>
      </c>
      <c r="D51" s="25" t="s">
        <v>114</v>
      </c>
      <c r="E51" s="26" t="s">
        <v>115</v>
      </c>
      <c r="F51" s="27"/>
      <c r="G51" s="27"/>
      <c r="H51" s="27"/>
      <c r="I51" s="30"/>
      <c r="J51" s="30"/>
      <c r="K51" s="31">
        <v>6</v>
      </c>
      <c r="L51" s="30"/>
      <c r="M51" s="30"/>
      <c r="N51" s="30"/>
      <c r="O51" s="30"/>
      <c r="P51" s="17">
        <f t="shared" si="1"/>
        <v>6</v>
      </c>
      <c r="Q51" s="25" t="s">
        <v>77</v>
      </c>
      <c r="R51" s="35"/>
      <c r="S51" s="35"/>
      <c r="T51" s="38"/>
    </row>
    <row r="52" s="4" customFormat="1" ht="50" customHeight="1" spans="1:20">
      <c r="A52" s="14">
        <v>49</v>
      </c>
      <c r="B52" s="14">
        <v>352</v>
      </c>
      <c r="C52" s="15" t="s">
        <v>93</v>
      </c>
      <c r="D52" s="25" t="s">
        <v>75</v>
      </c>
      <c r="E52" s="26" t="s">
        <v>116</v>
      </c>
      <c r="F52" s="27"/>
      <c r="G52" s="27"/>
      <c r="H52" s="27"/>
      <c r="I52" s="30"/>
      <c r="J52" s="30"/>
      <c r="K52" s="31">
        <v>2</v>
      </c>
      <c r="L52" s="30"/>
      <c r="M52" s="30"/>
      <c r="N52" s="30"/>
      <c r="O52" s="30"/>
      <c r="P52" s="17">
        <f t="shared" si="1"/>
        <v>2</v>
      </c>
      <c r="Q52" s="25" t="s">
        <v>30</v>
      </c>
      <c r="R52" s="35"/>
      <c r="S52" s="35"/>
      <c r="T52" s="38"/>
    </row>
    <row r="53" s="4" customFormat="1" ht="50" customHeight="1" spans="1:20">
      <c r="A53" s="14">
        <v>50</v>
      </c>
      <c r="B53" s="14">
        <v>353</v>
      </c>
      <c r="C53" s="15" t="s">
        <v>93</v>
      </c>
      <c r="D53" s="25" t="s">
        <v>117</v>
      </c>
      <c r="E53" s="26" t="s">
        <v>118</v>
      </c>
      <c r="F53" s="27"/>
      <c r="G53" s="27"/>
      <c r="H53" s="27"/>
      <c r="I53" s="30"/>
      <c r="J53" s="30"/>
      <c r="K53" s="31">
        <v>2</v>
      </c>
      <c r="L53" s="30"/>
      <c r="M53" s="30"/>
      <c r="N53" s="30"/>
      <c r="O53" s="30"/>
      <c r="P53" s="17">
        <f t="shared" si="1"/>
        <v>2</v>
      </c>
      <c r="Q53" s="25" t="s">
        <v>30</v>
      </c>
      <c r="R53" s="35"/>
      <c r="S53" s="35"/>
      <c r="T53" s="38"/>
    </row>
    <row r="54" s="4" customFormat="1" ht="50" customHeight="1" spans="1:20">
      <c r="A54" s="14">
        <v>51</v>
      </c>
      <c r="B54" s="14">
        <v>354</v>
      </c>
      <c r="C54" s="15" t="s">
        <v>93</v>
      </c>
      <c r="D54" s="25" t="s">
        <v>78</v>
      </c>
      <c r="E54" s="26" t="s">
        <v>119</v>
      </c>
      <c r="F54" s="27"/>
      <c r="G54" s="27"/>
      <c r="H54" s="27"/>
      <c r="I54" s="30"/>
      <c r="J54" s="30"/>
      <c r="K54" s="31">
        <v>2</v>
      </c>
      <c r="L54" s="30"/>
      <c r="M54" s="30"/>
      <c r="N54" s="30"/>
      <c r="O54" s="30"/>
      <c r="P54" s="17">
        <f t="shared" si="1"/>
        <v>2</v>
      </c>
      <c r="Q54" s="25" t="s">
        <v>30</v>
      </c>
      <c r="R54" s="35"/>
      <c r="S54" s="35"/>
      <c r="T54" s="38"/>
    </row>
    <row r="55" s="4" customFormat="1" ht="84" customHeight="1" spans="1:20">
      <c r="A55" s="14">
        <v>52</v>
      </c>
      <c r="B55" s="14">
        <v>355</v>
      </c>
      <c r="C55" s="15" t="s">
        <v>93</v>
      </c>
      <c r="D55" s="25" t="s">
        <v>80</v>
      </c>
      <c r="E55" s="26" t="s">
        <v>120</v>
      </c>
      <c r="F55" s="27"/>
      <c r="G55" s="27"/>
      <c r="H55" s="27"/>
      <c r="I55" s="30"/>
      <c r="J55" s="30"/>
      <c r="K55" s="31">
        <v>2</v>
      </c>
      <c r="L55" s="30"/>
      <c r="M55" s="30"/>
      <c r="N55" s="30"/>
      <c r="O55" s="30"/>
      <c r="P55" s="17">
        <f t="shared" si="1"/>
        <v>2</v>
      </c>
      <c r="Q55" s="25" t="s">
        <v>30</v>
      </c>
      <c r="R55" s="35"/>
      <c r="S55" s="35"/>
      <c r="T55" s="38"/>
    </row>
    <row r="56" s="4" customFormat="1" ht="84" customHeight="1" spans="1:20">
      <c r="A56" s="14">
        <v>53</v>
      </c>
      <c r="B56" s="14">
        <v>356</v>
      </c>
      <c r="C56" s="15" t="s">
        <v>93</v>
      </c>
      <c r="D56" s="25" t="s">
        <v>82</v>
      </c>
      <c r="E56" s="26" t="s">
        <v>121</v>
      </c>
      <c r="F56" s="27"/>
      <c r="G56" s="27"/>
      <c r="H56" s="27"/>
      <c r="I56" s="30"/>
      <c r="J56" s="30"/>
      <c r="K56" s="31">
        <v>2</v>
      </c>
      <c r="L56" s="30"/>
      <c r="M56" s="30"/>
      <c r="N56" s="30"/>
      <c r="O56" s="30"/>
      <c r="P56" s="17">
        <f t="shared" si="1"/>
        <v>2</v>
      </c>
      <c r="Q56" s="25" t="s">
        <v>122</v>
      </c>
      <c r="R56" s="35"/>
      <c r="S56" s="35"/>
      <c r="T56" s="38"/>
    </row>
    <row r="57" s="4" customFormat="1" ht="84" customHeight="1" spans="1:20">
      <c r="A57" s="14">
        <v>54</v>
      </c>
      <c r="B57" s="14">
        <v>362</v>
      </c>
      <c r="C57" s="15" t="s">
        <v>93</v>
      </c>
      <c r="D57" s="25" t="s">
        <v>84</v>
      </c>
      <c r="E57" s="26" t="s">
        <v>123</v>
      </c>
      <c r="F57" s="27"/>
      <c r="G57" s="27"/>
      <c r="H57" s="27"/>
      <c r="I57" s="30"/>
      <c r="J57" s="30"/>
      <c r="K57" s="31">
        <v>120</v>
      </c>
      <c r="L57" s="30"/>
      <c r="M57" s="30"/>
      <c r="N57" s="30"/>
      <c r="O57" s="30"/>
      <c r="P57" s="17">
        <f t="shared" si="1"/>
        <v>120</v>
      </c>
      <c r="Q57" s="25" t="s">
        <v>61</v>
      </c>
      <c r="R57" s="35"/>
      <c r="S57" s="35"/>
      <c r="T57" s="38"/>
    </row>
    <row r="58" s="4" customFormat="1" ht="170" customHeight="1" spans="1:20">
      <c r="A58" s="14">
        <v>55</v>
      </c>
      <c r="B58" s="14">
        <v>363</v>
      </c>
      <c r="C58" s="15" t="s">
        <v>93</v>
      </c>
      <c r="D58" s="25" t="s">
        <v>65</v>
      </c>
      <c r="E58" s="26" t="s">
        <v>124</v>
      </c>
      <c r="F58" s="27"/>
      <c r="G58" s="27"/>
      <c r="H58" s="27"/>
      <c r="I58" s="30"/>
      <c r="J58" s="30"/>
      <c r="K58" s="31">
        <v>6</v>
      </c>
      <c r="L58" s="30"/>
      <c r="M58" s="30"/>
      <c r="N58" s="30"/>
      <c r="O58" s="30"/>
      <c r="P58" s="17">
        <f t="shared" si="1"/>
        <v>6</v>
      </c>
      <c r="Q58" s="25" t="s">
        <v>64</v>
      </c>
      <c r="R58" s="35"/>
      <c r="S58" s="35"/>
      <c r="T58" s="38"/>
    </row>
    <row r="59" s="4" customFormat="1" ht="170" customHeight="1" spans="1:20">
      <c r="A59" s="14">
        <v>56</v>
      </c>
      <c r="B59" s="14">
        <v>364</v>
      </c>
      <c r="C59" s="15" t="s">
        <v>93</v>
      </c>
      <c r="D59" s="25" t="s">
        <v>67</v>
      </c>
      <c r="E59" s="26" t="s">
        <v>125</v>
      </c>
      <c r="F59" s="27"/>
      <c r="G59" s="27"/>
      <c r="H59" s="27"/>
      <c r="I59" s="30"/>
      <c r="J59" s="30"/>
      <c r="K59" s="31">
        <v>6</v>
      </c>
      <c r="L59" s="30"/>
      <c r="M59" s="30"/>
      <c r="N59" s="30"/>
      <c r="O59" s="30"/>
      <c r="P59" s="17">
        <f t="shared" si="1"/>
        <v>6</v>
      </c>
      <c r="Q59" s="25" t="s">
        <v>64</v>
      </c>
      <c r="R59" s="35"/>
      <c r="S59" s="35"/>
      <c r="T59" s="38"/>
    </row>
    <row r="60" s="4" customFormat="1" ht="84" customHeight="1" spans="1:20">
      <c r="A60" s="14">
        <v>57</v>
      </c>
      <c r="B60" s="14">
        <v>365</v>
      </c>
      <c r="C60" s="15" t="s">
        <v>93</v>
      </c>
      <c r="D60" s="25" t="s">
        <v>69</v>
      </c>
      <c r="E60" s="26" t="s">
        <v>126</v>
      </c>
      <c r="F60" s="27"/>
      <c r="G60" s="27"/>
      <c r="H60" s="27"/>
      <c r="I60" s="30"/>
      <c r="J60" s="30"/>
      <c r="K60" s="31">
        <v>6</v>
      </c>
      <c r="L60" s="30"/>
      <c r="M60" s="30"/>
      <c r="N60" s="30"/>
      <c r="O60" s="30"/>
      <c r="P60" s="17">
        <f t="shared" si="1"/>
        <v>6</v>
      </c>
      <c r="Q60" s="25" t="s">
        <v>30</v>
      </c>
      <c r="R60" s="35"/>
      <c r="S60" s="35"/>
      <c r="T60" s="38"/>
    </row>
    <row r="61" s="4" customFormat="1" ht="84" customHeight="1" spans="1:20">
      <c r="A61" s="14">
        <v>58</v>
      </c>
      <c r="B61" s="14">
        <v>366</v>
      </c>
      <c r="C61" s="15" t="s">
        <v>93</v>
      </c>
      <c r="D61" s="25" t="s">
        <v>71</v>
      </c>
      <c r="E61" s="26" t="s">
        <v>127</v>
      </c>
      <c r="F61" s="27"/>
      <c r="G61" s="27"/>
      <c r="H61" s="27"/>
      <c r="I61" s="30"/>
      <c r="J61" s="30"/>
      <c r="K61" s="31">
        <v>6</v>
      </c>
      <c r="L61" s="30"/>
      <c r="M61" s="30"/>
      <c r="N61" s="30"/>
      <c r="O61" s="30"/>
      <c r="P61" s="17">
        <f t="shared" si="1"/>
        <v>6</v>
      </c>
      <c r="Q61" s="25" t="s">
        <v>30</v>
      </c>
      <c r="R61" s="35"/>
      <c r="S61" s="35"/>
      <c r="T61" s="38"/>
    </row>
    <row r="62" s="4" customFormat="1" ht="251" customHeight="1" spans="1:20">
      <c r="A62" s="14">
        <v>59</v>
      </c>
      <c r="B62" s="14">
        <v>367</v>
      </c>
      <c r="C62" s="15" t="s">
        <v>93</v>
      </c>
      <c r="D62" s="25" t="s">
        <v>73</v>
      </c>
      <c r="E62" s="26" t="s">
        <v>128</v>
      </c>
      <c r="F62" s="27"/>
      <c r="G62" s="27"/>
      <c r="H62" s="27"/>
      <c r="I62" s="30"/>
      <c r="J62" s="30"/>
      <c r="K62" s="31">
        <v>4</v>
      </c>
      <c r="L62" s="30"/>
      <c r="M62" s="30"/>
      <c r="N62" s="30"/>
      <c r="O62" s="30"/>
      <c r="P62" s="17">
        <f t="shared" si="1"/>
        <v>4</v>
      </c>
      <c r="Q62" s="25" t="s">
        <v>122</v>
      </c>
      <c r="R62" s="35"/>
      <c r="S62" s="35"/>
      <c r="T62" s="38"/>
    </row>
    <row r="63" s="4" customFormat="1" ht="50" customHeight="1" spans="1:20">
      <c r="A63" s="14">
        <v>60</v>
      </c>
      <c r="B63" s="14">
        <v>368</v>
      </c>
      <c r="C63" s="15" t="s">
        <v>93</v>
      </c>
      <c r="D63" s="25" t="s">
        <v>86</v>
      </c>
      <c r="E63" s="26" t="s">
        <v>129</v>
      </c>
      <c r="F63" s="27"/>
      <c r="G63" s="27"/>
      <c r="H63" s="27"/>
      <c r="I63" s="30"/>
      <c r="J63" s="30"/>
      <c r="K63" s="31">
        <v>16</v>
      </c>
      <c r="L63" s="30"/>
      <c r="M63" s="30"/>
      <c r="N63" s="30"/>
      <c r="O63" s="30"/>
      <c r="P63" s="17">
        <f t="shared" si="1"/>
        <v>16</v>
      </c>
      <c r="Q63" s="25" t="s">
        <v>88</v>
      </c>
      <c r="R63" s="35"/>
      <c r="S63" s="35"/>
      <c r="T63" s="38"/>
    </row>
    <row r="64" s="4" customFormat="1" ht="50" customHeight="1" spans="1:20">
      <c r="A64" s="14">
        <v>61</v>
      </c>
      <c r="B64" s="14">
        <v>369</v>
      </c>
      <c r="C64" s="15" t="s">
        <v>93</v>
      </c>
      <c r="D64" s="25" t="s">
        <v>89</v>
      </c>
      <c r="E64" s="26" t="s">
        <v>130</v>
      </c>
      <c r="F64" s="27"/>
      <c r="G64" s="27"/>
      <c r="H64" s="27"/>
      <c r="I64" s="30"/>
      <c r="J64" s="30"/>
      <c r="K64" s="31">
        <v>420</v>
      </c>
      <c r="L64" s="30"/>
      <c r="M64" s="30"/>
      <c r="N64" s="30"/>
      <c r="O64" s="30"/>
      <c r="P64" s="17">
        <f t="shared" si="1"/>
        <v>420</v>
      </c>
      <c r="Q64" s="25" t="s">
        <v>88</v>
      </c>
      <c r="R64" s="35"/>
      <c r="S64" s="35"/>
      <c r="T64" s="38"/>
    </row>
    <row r="65" s="4" customFormat="1" ht="30" customHeight="1" spans="1:20">
      <c r="A65" s="39" t="s">
        <v>131</v>
      </c>
      <c r="B65" s="40"/>
      <c r="C65" s="40"/>
      <c r="D65" s="40"/>
      <c r="E65" s="41"/>
      <c r="F65" s="42"/>
      <c r="G65" s="43"/>
      <c r="H65" s="43"/>
      <c r="I65" s="43"/>
      <c r="J65" s="43"/>
      <c r="K65" s="43"/>
      <c r="L65" s="43"/>
      <c r="M65" s="43"/>
      <c r="N65" s="43"/>
      <c r="O65" s="43"/>
      <c r="P65" s="43"/>
      <c r="Q65" s="44"/>
      <c r="R65" s="45"/>
      <c r="S65" s="46">
        <f>SUM(S4:S64)</f>
        <v>0</v>
      </c>
      <c r="T65" s="38"/>
    </row>
    <row r="66" ht="18" customHeight="1" spans="1:1">
      <c r="A66" s="1" t="s">
        <v>132</v>
      </c>
    </row>
  </sheetData>
  <autoFilter xmlns:etc="http://www.wps.cn/officeDocument/2017/etCustomData" ref="B3:T65" etc:filterBottomFollowUsedRange="0">
    <extLst/>
  </autoFilter>
  <mergeCells count="5">
    <mergeCell ref="B1:T1"/>
    <mergeCell ref="A65:E65"/>
    <mergeCell ref="F65:Q65"/>
    <mergeCell ref="E4:E6"/>
    <mergeCell ref="T5:T6"/>
  </mergeCells>
  <dataValidations count="1">
    <dataValidation allowBlank="1" showInputMessage="1" showErrorMessage="1" sqref="Q4:Q11 R4:R64 S4:S65"/>
  </dataValidations>
  <pageMargins left="0.700694444444445" right="0.700694444444445" top="0.751388888888889" bottom="0.751388888888889" header="0.298611111111111" footer="0.298611111111111"/>
  <pageSetup paperSize="9" scale="73" fitToHeight="0" orientation="landscape" horizontalDpi="600"/>
  <headerFooter/>
  <rowBreaks count="1" manualBreakCount="1">
    <brk id="59" max="16383" man="1"/>
  </rowBreaks>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采购清单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，遇见</cp:lastModifiedBy>
  <dcterms:created xsi:type="dcterms:W3CDTF">2023-05-12T11:15:00Z</dcterms:created>
  <dcterms:modified xsi:type="dcterms:W3CDTF">2025-09-23T11:51:13Z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169FAD11D7C34C4FBE3208A55496399E_12</vt:lpwstr>
  </property>
</Properties>
</file>